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wmcanet.sharepoint.com/sites/EnergyCapital/Shared Documents/Devolved Buildings Retrofit Pilot/Target Operating Model/Scheme Guidance &amp; S1 S2 Forms/S1 S2 Forms/Pub Build App Form Working Doc/Final/"/>
    </mc:Choice>
  </mc:AlternateContent>
  <xr:revisionPtr revIDLastSave="164" documentId="8_{59D51B2F-816C-4F56-B657-D19633E34E18}" xr6:coauthVersionLast="47" xr6:coauthVersionMax="47" xr10:uidLastSave="{5408B3D2-1837-4D88-A1A7-CF3611093803}"/>
  <bookViews>
    <workbookView xWindow="-110" yWindow="-110" windowWidth="19420" windowHeight="11500" firstSheet="7" activeTab="9" xr2:uid="{0E09EF52-B0FA-3340-9E30-5B5D1C0CA163}"/>
  </bookViews>
  <sheets>
    <sheet name="Introduction (1)" sheetId="24" r:id="rId1"/>
    <sheet name="Instructions (2)" sheetId="7" r:id="rId2"/>
    <sheet name="Applicant (3)" sheetId="1" r:id="rId3"/>
    <sheet name="Project Summary (4)" sheetId="30" r:id="rId4"/>
    <sheet name="Financial Compliance (5)" sheetId="29" r:id="rId5"/>
    <sheet name="Buildings Data (6)" sheetId="2" r:id="rId6"/>
    <sheet name="Indicative Measures (7)" sheetId="8" r:id="rId7"/>
    <sheet name="Co-benefits (8)" sheetId="5" r:id="rId8"/>
    <sheet name="Estimated Cost (9)" sheetId="9" r:id="rId9"/>
    <sheet name="Baseline Forecast (10)" sheetId="14" r:id="rId10"/>
    <sheet name="Estimated Savings (11)" sheetId="20" r:id="rId11"/>
    <sheet name="Project Team (12)" sheetId="10" r:id="rId12"/>
    <sheet name="Financial Baseline (13)" sheetId="26" r:id="rId13"/>
    <sheet name="Lookup tables" sheetId="19"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4" l="1"/>
  <c r="D15" i="14" s="1"/>
  <c r="E9" i="14"/>
  <c r="F9" i="14"/>
  <c r="G9" i="14"/>
  <c r="D13" i="14"/>
  <c r="E13" i="14"/>
  <c r="F13" i="14"/>
  <c r="G13" i="14"/>
  <c r="E15" i="14"/>
  <c r="F15" i="14"/>
  <c r="G15" i="14"/>
  <c r="H9" i="14"/>
  <c r="I9" i="14"/>
  <c r="J9" i="14"/>
  <c r="K9" i="14"/>
  <c r="H13" i="14"/>
  <c r="I13" i="14"/>
  <c r="J13" i="14"/>
  <c r="K13" i="14"/>
  <c r="K15" i="14"/>
  <c r="J15" i="14" l="1"/>
  <c r="I15" i="14"/>
  <c r="H15" i="14"/>
  <c r="AN13" i="14"/>
  <c r="AO13" i="14"/>
  <c r="AP13" i="14"/>
  <c r="AQ13" i="14"/>
  <c r="AR13" i="14"/>
  <c r="AS13" i="14"/>
  <c r="AT13" i="14"/>
  <c r="AU13" i="14"/>
  <c r="AV13" i="14"/>
  <c r="AW13" i="14"/>
  <c r="AX13" i="14"/>
  <c r="AN9" i="14"/>
  <c r="AO9" i="14"/>
  <c r="AP9" i="14"/>
  <c r="AQ9" i="14"/>
  <c r="AR9" i="14"/>
  <c r="AS9" i="14"/>
  <c r="AT9" i="14"/>
  <c r="AU9" i="14"/>
  <c r="AV9" i="14"/>
  <c r="AW9" i="14"/>
  <c r="AX9" i="14"/>
  <c r="AM13" i="14"/>
  <c r="AM9" i="14"/>
  <c r="AM15" i="14" s="1"/>
  <c r="AA13" i="14"/>
  <c r="AB13" i="14"/>
  <c r="AC13" i="14"/>
  <c r="AD13" i="14"/>
  <c r="AE13" i="14"/>
  <c r="AF13" i="14"/>
  <c r="AG13" i="14"/>
  <c r="AH13" i="14"/>
  <c r="AI13" i="14"/>
  <c r="AJ13" i="14"/>
  <c r="AK13" i="14"/>
  <c r="AA9" i="14"/>
  <c r="AB9" i="14"/>
  <c r="AB15" i="14" s="1"/>
  <c r="AC9" i="14"/>
  <c r="AC15" i="14" s="1"/>
  <c r="AD9" i="14"/>
  <c r="AE9" i="14"/>
  <c r="AF9" i="14"/>
  <c r="AG9" i="14"/>
  <c r="AH9" i="14"/>
  <c r="AI9" i="14"/>
  <c r="AJ9" i="14"/>
  <c r="AK9" i="14"/>
  <c r="Z13" i="14"/>
  <c r="Z9" i="14"/>
  <c r="Z15" i="14" s="1"/>
  <c r="W15" i="14"/>
  <c r="X13" i="14"/>
  <c r="X15" i="14" s="1"/>
  <c r="N13" i="14"/>
  <c r="O13" i="14"/>
  <c r="P13" i="14"/>
  <c r="Q13" i="14"/>
  <c r="R13" i="14"/>
  <c r="S13" i="14"/>
  <c r="T13" i="14"/>
  <c r="U13" i="14"/>
  <c r="V13" i="14"/>
  <c r="W13" i="14"/>
  <c r="N9" i="14"/>
  <c r="O9" i="14"/>
  <c r="P9" i="14"/>
  <c r="Q9" i="14"/>
  <c r="R9" i="14"/>
  <c r="S9" i="14"/>
  <c r="S15" i="14" s="1"/>
  <c r="T9" i="14"/>
  <c r="T15" i="14" s="1"/>
  <c r="U9" i="14"/>
  <c r="V9" i="14"/>
  <c r="W9" i="14"/>
  <c r="X9" i="14"/>
  <c r="M13" i="14"/>
  <c r="M9" i="14"/>
  <c r="M15" i="14" s="1"/>
  <c r="C8" i="14"/>
  <c r="C11" i="14"/>
  <c r="C12" i="14"/>
  <c r="C7" i="14"/>
  <c r="AA15" i="14" l="1"/>
  <c r="AW15" i="14"/>
  <c r="AV15" i="14"/>
  <c r="AI15" i="14"/>
  <c r="AR15" i="14"/>
  <c r="AH15" i="14"/>
  <c r="AG15" i="14"/>
  <c r="V15" i="14"/>
  <c r="AF15" i="14"/>
  <c r="U15" i="14"/>
  <c r="AU15" i="14"/>
  <c r="R15" i="14"/>
  <c r="AE15" i="14"/>
  <c r="AT15" i="14"/>
  <c r="AD15" i="14"/>
  <c r="AS15" i="14"/>
  <c r="AQ15" i="14"/>
  <c r="AP15" i="14"/>
  <c r="AO15" i="14"/>
  <c r="AN15" i="14"/>
  <c r="AX15" i="14"/>
  <c r="AK15" i="14"/>
  <c r="AJ15" i="14"/>
  <c r="C9" i="14"/>
  <c r="Q15" i="14"/>
  <c r="P15" i="14"/>
  <c r="O15" i="14"/>
  <c r="N15" i="14"/>
  <c r="C13" i="14"/>
  <c r="C15" i="14" l="1"/>
  <c r="A5" i="30"/>
  <c r="C9" i="26"/>
  <c r="A22" i="2"/>
  <c r="U9" i="26"/>
  <c r="W9" i="26"/>
  <c r="V9" i="26"/>
  <c r="T9" i="26"/>
  <c r="C17" i="26" l="1"/>
  <c r="D17" i="26" s="1"/>
  <c r="E17" i="26" s="1"/>
  <c r="F17" i="26" s="1"/>
  <c r="G17" i="26" s="1"/>
  <c r="H17" i="26" s="1"/>
  <c r="I17" i="26" s="1"/>
  <c r="J17" i="26" s="1"/>
  <c r="K17" i="26" s="1"/>
  <c r="L17" i="26" s="1"/>
  <c r="M17" i="26" s="1"/>
  <c r="N17" i="26" s="1"/>
  <c r="O17" i="26" s="1"/>
  <c r="P17" i="26" s="1"/>
  <c r="Q17" i="26" s="1"/>
  <c r="R17" i="26" s="1"/>
  <c r="S17" i="26" s="1"/>
  <c r="T17" i="26" s="1"/>
  <c r="U17" i="26" s="1"/>
  <c r="V17" i="26" s="1"/>
  <c r="W17" i="26" s="1"/>
  <c r="X17" i="26" s="1"/>
  <c r="Y17" i="26" s="1"/>
  <c r="Z17" i="26" s="1"/>
  <c r="AA17" i="26" s="1"/>
  <c r="AB17" i="26" s="1"/>
  <c r="AC17" i="26" s="1"/>
  <c r="AD17" i="26" s="1"/>
  <c r="AE17" i="26" s="1"/>
  <c r="AF17" i="26" s="1"/>
  <c r="AG17" i="26" s="1"/>
  <c r="AH17" i="26" s="1"/>
  <c r="AI17" i="26" s="1"/>
  <c r="AJ17" i="26" s="1"/>
  <c r="AK17" i="26" s="1"/>
  <c r="AK16" i="26"/>
  <c r="AJ14" i="26"/>
  <c r="AI14" i="26"/>
  <c r="AH14" i="26"/>
  <c r="AG14" i="26"/>
  <c r="AF14" i="26"/>
  <c r="AE14" i="26"/>
  <c r="AD14" i="26"/>
  <c r="AC14" i="26"/>
  <c r="AB14" i="26"/>
  <c r="AA14" i="26"/>
  <c r="Z14" i="26"/>
  <c r="Y14" i="26"/>
  <c r="X14" i="26"/>
  <c r="W14" i="26"/>
  <c r="V14" i="26"/>
  <c r="U14" i="26"/>
  <c r="T14" i="26"/>
  <c r="S14" i="26"/>
  <c r="R14" i="26"/>
  <c r="Q14" i="26"/>
  <c r="P14" i="26"/>
  <c r="O14" i="26"/>
  <c r="N14" i="26"/>
  <c r="M14" i="26"/>
  <c r="L14" i="26"/>
  <c r="K14" i="26"/>
  <c r="J14" i="26"/>
  <c r="I14" i="26"/>
  <c r="H14" i="26"/>
  <c r="G14" i="26"/>
  <c r="F14" i="26"/>
  <c r="E14" i="26"/>
  <c r="D14" i="26"/>
  <c r="C14" i="26"/>
  <c r="C13" i="26"/>
  <c r="D13" i="26" s="1"/>
  <c r="E13" i="26" s="1"/>
  <c r="F13" i="26" s="1"/>
  <c r="G13" i="26" s="1"/>
  <c r="H13" i="26" s="1"/>
  <c r="I13" i="26" s="1"/>
  <c r="J13" i="26" s="1"/>
  <c r="K13" i="26" s="1"/>
  <c r="L13" i="26" s="1"/>
  <c r="M13" i="26" s="1"/>
  <c r="N13" i="26" s="1"/>
  <c r="O13" i="26" s="1"/>
  <c r="P13" i="26" s="1"/>
  <c r="Q13" i="26" s="1"/>
  <c r="R13" i="26" s="1"/>
  <c r="S13" i="26" s="1"/>
  <c r="T13" i="26" s="1"/>
  <c r="U13" i="26" s="1"/>
  <c r="V13" i="26" s="1"/>
  <c r="W13" i="26" s="1"/>
  <c r="X13" i="26" s="1"/>
  <c r="Y13" i="26" s="1"/>
  <c r="Z13" i="26" s="1"/>
  <c r="AA13" i="26" s="1"/>
  <c r="AB13" i="26" s="1"/>
  <c r="AC13" i="26" s="1"/>
  <c r="AD13" i="26" s="1"/>
  <c r="AE13" i="26" s="1"/>
  <c r="AF13" i="26" s="1"/>
  <c r="AG13" i="26" s="1"/>
  <c r="AH13" i="26" s="1"/>
  <c r="AI13" i="26" s="1"/>
  <c r="AJ13" i="26" s="1"/>
  <c r="AK13" i="26" s="1"/>
  <c r="AK12" i="26"/>
  <c r="C11" i="26"/>
  <c r="D11" i="26" s="1"/>
  <c r="E11" i="26" s="1"/>
  <c r="F11" i="26" s="1"/>
  <c r="G11" i="26" s="1"/>
  <c r="H11" i="26" s="1"/>
  <c r="I11" i="26" s="1"/>
  <c r="J11" i="26" s="1"/>
  <c r="K11" i="26" s="1"/>
  <c r="L11" i="26" s="1"/>
  <c r="M11" i="26" s="1"/>
  <c r="N11" i="26" s="1"/>
  <c r="O11" i="26" s="1"/>
  <c r="P11" i="26" s="1"/>
  <c r="Q11" i="26" s="1"/>
  <c r="R11" i="26" s="1"/>
  <c r="S11" i="26" s="1"/>
  <c r="AK10" i="26"/>
  <c r="AJ9" i="26"/>
  <c r="AI9" i="26"/>
  <c r="AH9" i="26"/>
  <c r="AG9" i="26"/>
  <c r="AF9" i="26"/>
  <c r="AE9" i="26"/>
  <c r="AD9" i="26"/>
  <c r="AC9" i="26"/>
  <c r="AB9" i="26"/>
  <c r="AA9" i="26"/>
  <c r="Z9" i="26"/>
  <c r="Y9" i="26"/>
  <c r="X9" i="26"/>
  <c r="S9" i="26"/>
  <c r="R9" i="26"/>
  <c r="Q9" i="26"/>
  <c r="P9" i="26"/>
  <c r="O9" i="26"/>
  <c r="N9" i="26"/>
  <c r="M9" i="26"/>
  <c r="L9" i="26"/>
  <c r="K9" i="26"/>
  <c r="J9" i="26"/>
  <c r="I9" i="26"/>
  <c r="H9" i="26"/>
  <c r="G9" i="26"/>
  <c r="F9" i="26"/>
  <c r="E9" i="26"/>
  <c r="D9" i="26"/>
  <c r="C8" i="26"/>
  <c r="D8" i="26" s="1"/>
  <c r="E8" i="26" s="1"/>
  <c r="F8" i="26" s="1"/>
  <c r="G8" i="26" s="1"/>
  <c r="H8" i="26" s="1"/>
  <c r="I8" i="26" s="1"/>
  <c r="J8" i="26" s="1"/>
  <c r="K8" i="26" s="1"/>
  <c r="L8" i="26" s="1"/>
  <c r="M8" i="26" s="1"/>
  <c r="N8" i="26" s="1"/>
  <c r="O8" i="26" s="1"/>
  <c r="P8" i="26" s="1"/>
  <c r="Q8" i="26" s="1"/>
  <c r="R8" i="26" s="1"/>
  <c r="AK7" i="26"/>
  <c r="C6" i="26"/>
  <c r="D6" i="26" s="1"/>
  <c r="E6" i="26" s="1"/>
  <c r="F6" i="26" s="1"/>
  <c r="G6" i="26" s="1"/>
  <c r="H6" i="26" s="1"/>
  <c r="I6" i="26" s="1"/>
  <c r="J6" i="26" s="1"/>
  <c r="K6" i="26" s="1"/>
  <c r="L6" i="26" s="1"/>
  <c r="M6" i="26" s="1"/>
  <c r="N6" i="26" s="1"/>
  <c r="O6" i="26" s="1"/>
  <c r="P6" i="26" s="1"/>
  <c r="Q6" i="26" s="1"/>
  <c r="R6" i="26" s="1"/>
  <c r="S6" i="26" s="1"/>
  <c r="AK5" i="26"/>
  <c r="AK9" i="26" s="1"/>
  <c r="L15" i="26" l="1"/>
  <c r="J15" i="26"/>
  <c r="T6" i="26"/>
  <c r="U6" i="26" s="1"/>
  <c r="V6" i="26" s="1"/>
  <c r="W6" i="26" s="1"/>
  <c r="X6" i="26" s="1"/>
  <c r="Y6" i="26" s="1"/>
  <c r="Z6" i="26" s="1"/>
  <c r="AA6" i="26" s="1"/>
  <c r="AB6" i="26" s="1"/>
  <c r="AC6" i="26" s="1"/>
  <c r="AD6" i="26" s="1"/>
  <c r="AE6" i="26" s="1"/>
  <c r="AF6" i="26" s="1"/>
  <c r="AG6" i="26" s="1"/>
  <c r="AH6" i="26" s="1"/>
  <c r="AI6" i="26" s="1"/>
  <c r="AJ6" i="26" s="1"/>
  <c r="AK6" i="26" s="1"/>
  <c r="D15" i="26"/>
  <c r="R15" i="26"/>
  <c r="F15" i="26"/>
  <c r="T11" i="26"/>
  <c r="U11" i="26" s="1"/>
  <c r="V11" i="26" s="1"/>
  <c r="W11" i="26" s="1"/>
  <c r="X11" i="26" s="1"/>
  <c r="Y11" i="26" s="1"/>
  <c r="Z11" i="26" s="1"/>
  <c r="AA11" i="26" s="1"/>
  <c r="AB11" i="26" s="1"/>
  <c r="AC11" i="26" s="1"/>
  <c r="AD11" i="26" s="1"/>
  <c r="AE11" i="26" s="1"/>
  <c r="AF11" i="26" s="1"/>
  <c r="AG11" i="26" s="1"/>
  <c r="AH11" i="26" s="1"/>
  <c r="AI11" i="26" s="1"/>
  <c r="AJ11" i="26" s="1"/>
  <c r="AK11" i="26" s="1"/>
  <c r="M15" i="26"/>
  <c r="N15" i="26"/>
  <c r="O15" i="26"/>
  <c r="P15" i="26"/>
  <c r="S8" i="26"/>
  <c r="AK14" i="26"/>
  <c r="Q15" i="26"/>
  <c r="E15" i="26"/>
  <c r="S15" i="26"/>
  <c r="G15" i="26"/>
  <c r="C15" i="26"/>
  <c r="H15" i="26"/>
  <c r="I15" i="26"/>
  <c r="K15" i="26"/>
  <c r="AL5" i="26"/>
  <c r="AL17" i="26"/>
  <c r="AK15" i="26" l="1"/>
  <c r="T8" i="26"/>
  <c r="U8" i="26" s="1"/>
  <c r="V8" i="26" s="1"/>
  <c r="W8" i="26" s="1"/>
  <c r="X8" i="26" s="1"/>
  <c r="Y8" i="26" s="1"/>
  <c r="Z8" i="26" s="1"/>
  <c r="AA8" i="26" s="1"/>
  <c r="AB8" i="26" s="1"/>
  <c r="AC8" i="26" s="1"/>
  <c r="AD8" i="26" s="1"/>
  <c r="AE8" i="26" s="1"/>
  <c r="AF8" i="26" s="1"/>
  <c r="AG8" i="26" s="1"/>
  <c r="AH8" i="26" s="1"/>
  <c r="AI8" i="26" s="1"/>
  <c r="AJ8" i="26" s="1"/>
  <c r="AK8" i="26" s="1"/>
  <c r="AL9" i="26"/>
  <c r="C9" i="20" l="1"/>
  <c r="I28" i="20" s="1"/>
  <c r="F34" i="20"/>
  <c r="E34" i="20"/>
  <c r="L34" i="20"/>
  <c r="J34" i="20"/>
  <c r="J33" i="20"/>
  <c r="J32" i="20"/>
  <c r="J31" i="20"/>
  <c r="J30" i="20"/>
  <c r="J29" i="20"/>
  <c r="J28" i="20"/>
  <c r="J27" i="20"/>
  <c r="J26" i="20"/>
  <c r="J25" i="20"/>
  <c r="J24" i="20"/>
  <c r="J23" i="20"/>
  <c r="J22" i="20"/>
  <c r="J21" i="20"/>
  <c r="J20" i="20"/>
  <c r="J19" i="20"/>
  <c r="J18" i="20"/>
  <c r="J17" i="20"/>
  <c r="J16" i="20"/>
  <c r="J15" i="20"/>
  <c r="O42" i="20" s="1"/>
  <c r="L46" i="20"/>
  <c r="L15" i="20"/>
  <c r="L14" i="20"/>
  <c r="A13" i="19"/>
  <c r="I15" i="20" l="1"/>
  <c r="I18" i="20"/>
  <c r="I24" i="20"/>
  <c r="I17" i="20"/>
  <c r="I29" i="20"/>
  <c r="I19" i="20"/>
  <c r="I22" i="20"/>
  <c r="I16" i="20"/>
  <c r="I30" i="20"/>
  <c r="I31" i="20"/>
  <c r="I21" i="20"/>
  <c r="I23" i="20"/>
  <c r="I25" i="20"/>
  <c r="I32" i="20"/>
  <c r="I33" i="20"/>
  <c r="I26" i="20"/>
  <c r="I27" i="20"/>
  <c r="I20" i="20"/>
  <c r="I34" i="20"/>
  <c r="C16" i="9" l="1"/>
  <c r="J41" i="20"/>
  <c r="Q42" i="20" l="1"/>
  <c r="O43" i="20"/>
  <c r="Q43" i="20" s="1"/>
  <c r="O44" i="20"/>
  <c r="Q44" i="20" s="1"/>
  <c r="O45" i="20"/>
  <c r="Q45" i="20" s="1"/>
  <c r="O46" i="20"/>
  <c r="Q46" i="20" s="1"/>
  <c r="L42" i="20"/>
  <c r="L43" i="20"/>
  <c r="L44" i="20"/>
  <c r="L45" i="20"/>
  <c r="L41" i="20"/>
  <c r="J42" i="20"/>
  <c r="J43" i="20"/>
  <c r="J44" i="20"/>
  <c r="J45" i="20"/>
  <c r="J46" i="20"/>
  <c r="Q27" i="20"/>
  <c r="Q28" i="20"/>
  <c r="Q29" i="20"/>
  <c r="Q30" i="20"/>
  <c r="Q31" i="20"/>
  <c r="Q32" i="20"/>
  <c r="I14" i="20"/>
  <c r="Q14" i="20" s="1"/>
  <c r="O15" i="20"/>
  <c r="O16" i="20"/>
  <c r="O17" i="20"/>
  <c r="O18" i="20"/>
  <c r="O19" i="20"/>
  <c r="O20" i="20"/>
  <c r="O21" i="20"/>
  <c r="O22" i="20"/>
  <c r="O23" i="20"/>
  <c r="O24" i="20"/>
  <c r="O25" i="20"/>
  <c r="O26" i="20"/>
  <c r="O27" i="20"/>
  <c r="O28" i="20"/>
  <c r="O29" i="20"/>
  <c r="O30" i="20"/>
  <c r="O31" i="20"/>
  <c r="O32" i="20"/>
  <c r="O33" i="20"/>
  <c r="S15" i="20"/>
  <c r="L16" i="20"/>
  <c r="S16" i="20" s="1"/>
  <c r="L17" i="20"/>
  <c r="S17" i="20" s="1"/>
  <c r="L18" i="20"/>
  <c r="S18" i="20" s="1"/>
  <c r="L19" i="20"/>
  <c r="S19" i="20" s="1"/>
  <c r="L20" i="20"/>
  <c r="S20" i="20" s="1"/>
  <c r="L21" i="20"/>
  <c r="S21" i="20" s="1"/>
  <c r="L22" i="20"/>
  <c r="S22" i="20" s="1"/>
  <c r="L23" i="20"/>
  <c r="S23" i="20" s="1"/>
  <c r="L24" i="20"/>
  <c r="S24" i="20" s="1"/>
  <c r="L25" i="20"/>
  <c r="S25" i="20" s="1"/>
  <c r="L26" i="20"/>
  <c r="S26" i="20" s="1"/>
  <c r="L27" i="20"/>
  <c r="L28" i="20"/>
  <c r="N28" i="20" s="1"/>
  <c r="L29" i="20"/>
  <c r="S29" i="20" s="1"/>
  <c r="L30" i="20"/>
  <c r="N30" i="20" s="1"/>
  <c r="L31" i="20"/>
  <c r="S31" i="20" s="1"/>
  <c r="L32" i="20"/>
  <c r="N32" i="20" s="1"/>
  <c r="L33" i="20"/>
  <c r="S33" i="20" s="1"/>
  <c r="S34" i="20"/>
  <c r="J14" i="20"/>
  <c r="C6" i="20"/>
  <c r="A19" i="19"/>
  <c r="A18" i="19"/>
  <c r="A17" i="19"/>
  <c r="A16" i="19"/>
  <c r="A15" i="19"/>
  <c r="A14" i="19"/>
  <c r="A12" i="19"/>
  <c r="A11" i="19"/>
  <c r="A10" i="19"/>
  <c r="A9" i="19"/>
  <c r="A8" i="19"/>
  <c r="A7" i="19"/>
  <c r="A6" i="19"/>
  <c r="A5" i="19"/>
  <c r="A4" i="19"/>
  <c r="Q25" i="20"/>
  <c r="H39" i="20" l="1"/>
  <c r="M39" i="20" s="1"/>
  <c r="Q39" i="20" s="1"/>
  <c r="H21" i="20"/>
  <c r="H30" i="20"/>
  <c r="H16" i="20"/>
  <c r="H25" i="20"/>
  <c r="H34" i="20"/>
  <c r="H20" i="20"/>
  <c r="H29" i="20"/>
  <c r="M29" i="20" s="1"/>
  <c r="H15" i="20"/>
  <c r="H24" i="20"/>
  <c r="M24" i="20" s="1"/>
  <c r="H41" i="20"/>
  <c r="M41" i="20" s="1"/>
  <c r="H33" i="20"/>
  <c r="M33" i="20" s="1"/>
  <c r="H19" i="20"/>
  <c r="H27" i="20"/>
  <c r="M27" i="20" s="1"/>
  <c r="H28" i="20"/>
  <c r="M28" i="20" s="1"/>
  <c r="H18" i="20"/>
  <c r="H22" i="20"/>
  <c r="H23" i="20"/>
  <c r="M23" i="20" s="1"/>
  <c r="H32" i="20"/>
  <c r="H31" i="20"/>
  <c r="M31" i="20" s="1"/>
  <c r="H17" i="20"/>
  <c r="H26" i="20"/>
  <c r="M26" i="20" s="1"/>
  <c r="O41" i="20"/>
  <c r="Q41" i="20" s="1"/>
  <c r="S30" i="20"/>
  <c r="S28" i="20"/>
  <c r="M30" i="20"/>
  <c r="M32" i="20"/>
  <c r="S32" i="20"/>
  <c r="N31" i="20"/>
  <c r="N27" i="20"/>
  <c r="S27" i="20"/>
  <c r="N25" i="20"/>
  <c r="N29" i="20"/>
  <c r="S14" i="20"/>
  <c r="N14" i="20"/>
  <c r="H46" i="20"/>
  <c r="M46" i="20" s="1"/>
  <c r="H44" i="20"/>
  <c r="M44" i="20" s="1"/>
  <c r="H43" i="20"/>
  <c r="M43" i="20" s="1"/>
  <c r="M25" i="20"/>
  <c r="M22" i="20"/>
  <c r="H12" i="20"/>
  <c r="M12" i="20" s="1"/>
  <c r="I12" i="20"/>
  <c r="Q12" i="20" s="1"/>
  <c r="A14" i="20"/>
  <c r="A15" i="20" s="1"/>
  <c r="A16" i="20" s="1"/>
  <c r="A17" i="20" s="1"/>
  <c r="A18" i="20" s="1"/>
  <c r="A19" i="20" s="1"/>
  <c r="A20" i="20" s="1"/>
  <c r="A21" i="20" s="1"/>
  <c r="A22" i="20" s="1"/>
  <c r="A23" i="20" s="1"/>
  <c r="A24" i="20" s="1"/>
  <c r="A25" i="20" s="1"/>
  <c r="A26" i="20" s="1"/>
  <c r="A27" i="20" s="1"/>
  <c r="A28" i="20" s="1"/>
  <c r="A29" i="20" s="1"/>
  <c r="A30" i="20" s="1"/>
  <c r="A31" i="20" s="1"/>
  <c r="A32" i="20" s="1"/>
  <c r="A33" i="20" s="1"/>
  <c r="H14" i="20"/>
  <c r="M15" i="20"/>
  <c r="M16" i="20"/>
  <c r="M17" i="20"/>
  <c r="M18" i="20"/>
  <c r="M19" i="20"/>
  <c r="M20" i="20"/>
  <c r="M21" i="20"/>
  <c r="A41" i="20"/>
  <c r="A42" i="20" s="1"/>
  <c r="A43" i="20" s="1"/>
  <c r="A44" i="20" s="1"/>
  <c r="A45" i="20" s="1"/>
  <c r="H42" i="20"/>
  <c r="M42" i="20" s="1"/>
  <c r="H45" i="20"/>
  <c r="M45" i="20" s="1"/>
  <c r="N23" i="20" l="1"/>
  <c r="Q23" i="20"/>
  <c r="N19" i="20"/>
  <c r="Q19" i="20"/>
  <c r="N15" i="20"/>
  <c r="Q15" i="20"/>
  <c r="N24" i="20"/>
  <c r="Q24" i="20"/>
  <c r="N20" i="20"/>
  <c r="Q20" i="20"/>
  <c r="N16" i="20"/>
  <c r="Q16" i="20"/>
  <c r="S12" i="20"/>
  <c r="O12" i="20"/>
  <c r="N18" i="20"/>
  <c r="Q18" i="20"/>
  <c r="Q34" i="20"/>
  <c r="N22" i="20"/>
  <c r="Q22" i="20"/>
  <c r="O39" i="20"/>
  <c r="N33" i="20"/>
  <c r="Q33" i="20"/>
  <c r="N21" i="20"/>
  <c r="Q21" i="20"/>
  <c r="N17" i="20"/>
  <c r="Q17" i="20"/>
  <c r="N26" i="20"/>
  <c r="Q26" i="20"/>
  <c r="M14" i="20"/>
  <c r="N12" i="20"/>
  <c r="N34" i="20" l="1"/>
  <c r="O14" i="20"/>
  <c r="O34" i="20" s="1"/>
  <c r="M34" i="20"/>
  <c r="A9" i="5"/>
  <c r="A10" i="5" l="1"/>
  <c r="A11" i="5" s="1"/>
  <c r="A5" i="2"/>
  <c r="A6" i="2" s="1"/>
  <c r="A7" i="2" s="1"/>
  <c r="A8" i="2" s="1"/>
  <c r="A9" i="2" l="1"/>
  <c r="A10" i="2" s="1"/>
  <c r="A11" i="2" s="1"/>
  <c r="A12" i="2" s="1"/>
  <c r="A13" i="2" s="1"/>
  <c r="A14" i="2" s="1"/>
  <c r="A15" i="2" s="1"/>
  <c r="A12" i="5"/>
  <c r="A13" i="5" s="1"/>
  <c r="A14" i="5" s="1"/>
  <c r="A15" i="5" s="1"/>
  <c r="A16" i="5" s="1"/>
  <c r="A17" i="5" s="1"/>
  <c r="A18" i="5" s="1"/>
  <c r="A19" i="5" s="1"/>
  <c r="A16" i="2" l="1"/>
  <c r="A17" i="2" s="1"/>
  <c r="A18" i="2" s="1"/>
  <c r="A19" i="2" s="1"/>
  <c r="A20" i="2" s="1"/>
  <c r="A21" i="2" s="1"/>
</calcChain>
</file>

<file path=xl/sharedStrings.xml><?xml version="1.0" encoding="utf-8"?>
<sst xmlns="http://schemas.openxmlformats.org/spreadsheetml/2006/main" count="616" uniqueCount="405">
  <si>
    <r>
      <rPr>
        <b/>
        <sz val="20"/>
        <color theme="1"/>
        <rFont val="Calibri "/>
      </rPr>
      <t xml:space="preserve">Public Buildings Application Form
</t>
    </r>
    <r>
      <rPr>
        <sz val="16"/>
        <color theme="1"/>
        <rFont val="Calibri "/>
      </rPr>
      <t xml:space="preserve">to support public building applications for the WMCA Devolved Buildings' Retrofit Pilot </t>
    </r>
  </si>
  <si>
    <t>Instructions</t>
  </si>
  <si>
    <t>Refer to WMCA Scheme Guidance</t>
  </si>
  <si>
    <t>All data entry fields are shown in blue</t>
  </si>
  <si>
    <t>Please do not edit any fields, calculations or cells that are not coloured in blue</t>
  </si>
  <si>
    <t>Automatic calculations and description boxes are shown in green</t>
  </si>
  <si>
    <t>Stage 1 Applications</t>
  </si>
  <si>
    <t>If the building is larger than 250 square meters, a valid DEC must be supplied</t>
  </si>
  <si>
    <t>Stage 2 Applications</t>
  </si>
  <si>
    <t>Stage 2 applications will only be considered once a full Retrofit Assessment has been carried out and an Options Appraisal produced</t>
  </si>
  <si>
    <t>Additional Documents Required for Stage 2 Applications</t>
  </si>
  <si>
    <t>Retrofit Assessment, including options appraisal</t>
  </si>
  <si>
    <t>Assessment of Significance (if relevant)</t>
  </si>
  <si>
    <t>Energy savings estimations*</t>
  </si>
  <si>
    <t>Climate Change Adaptation Checklist</t>
  </si>
  <si>
    <t>Proposed Programme</t>
  </si>
  <si>
    <t>Organogram with qualifications and experience of key team members</t>
  </si>
  <si>
    <t>Planning Permission (if relevant)</t>
  </si>
  <si>
    <t>Leasehold renewal evidence (if relevant)</t>
  </si>
  <si>
    <t>Itemised cost breakdown</t>
  </si>
  <si>
    <t>Procurement strategy</t>
  </si>
  <si>
    <t>Notes</t>
  </si>
  <si>
    <t>*</t>
  </si>
  <si>
    <t>WMCA can support Applicants to produce savings calculations, and will carry out a detailed review on all calculations submitted. Calculations may be supported by modelling</t>
  </si>
  <si>
    <r>
      <rPr>
        <b/>
        <sz val="12"/>
        <color theme="1"/>
        <rFont val="Arial"/>
        <family val="2"/>
      </rPr>
      <t>The "Whole Building Approach" to Retrofit</t>
    </r>
    <r>
      <rPr>
        <sz val="12"/>
        <color theme="1"/>
        <rFont val="Arial"/>
        <family val="2"/>
      </rPr>
      <t xml:space="preserve">
WMCA is committed to a "Whole Building" approach to retrofit. While use of PAS 2038 is not mandatory, it is encouraged, and schemes must be consistent with the aims of PAS 2038: 
    * Improve the functionality, viability, and durability of buildings;
    * Improve comfort, well-being, and the health and safety of occupants and visitors;
    * Improve the energy efficiency of buildings;
    * Reduce the environmental impact of buildings;
    * Protect and enhance architectural heritage;
    * Minimise the performance gap;
    * Avoid unintended consequences.
It is expected that some of these aims will be reflected in Co-benefits (Tab 7). 
All projects must have an appointed Retrofit Lead Professional and a Retrofit Designer for Stage 2 Applications. 
Please refer to Section 5.6 of the Scheme Guidance for more information.</t>
    </r>
  </si>
  <si>
    <r>
      <rPr>
        <b/>
        <sz val="12"/>
        <color theme="1"/>
        <rFont val="Arial"/>
        <family val="2"/>
      </rPr>
      <t>The "Whole Building Approach" to Retrofit</t>
    </r>
    <r>
      <rPr>
        <sz val="12"/>
        <color theme="1"/>
        <rFont val="Arial"/>
        <family val="2"/>
      </rPr>
      <t xml:space="preserve">
WMCA is committed to a "Whole Building" approach to retrofit. While use of PAS 2038 is not mandatory, it is encouraged, and schemes must be consistent with the aims of PAS 2038: 
    * Improve the functionality, viability, and durability of buildings;
    * Improve comfort, well-being, and the health and safety of occupants and visitors;
    * Improve the energy efficiency of buildings;
    * Reduce the environmental impact of buildings;
    * Protect and enhance architectural heritage;
    * Minimise the performance gap;
    * Avoid unintended consequenc
It is expected that some of these aims will be reflected in Co-benefits (Tab 5). 
All projects must have an appointed Retrofit Lead Professional and a Retrofit Designer for Stage 2 Applications. </t>
    </r>
  </si>
  <si>
    <t>Applicant Details</t>
  </si>
  <si>
    <t>Project Title</t>
  </si>
  <si>
    <t>Organisation</t>
  </si>
  <si>
    <t>Responsible Officer</t>
  </si>
  <si>
    <t>Phone</t>
  </si>
  <si>
    <t>Email</t>
  </si>
  <si>
    <t>Has the project received board approval?</t>
  </si>
  <si>
    <t>dropdown</t>
  </si>
  <si>
    <t>Stage 1 or Stage 2 Application</t>
  </si>
  <si>
    <t>Are any PFI buildings included?</t>
  </si>
  <si>
    <t>Is co-funding (min. 12%) confirmed?</t>
  </si>
  <si>
    <t>Project Summary</t>
  </si>
  <si>
    <t>Response</t>
  </si>
  <si>
    <t>Guidance</t>
  </si>
  <si>
    <r>
      <rPr>
        <b/>
        <sz val="12"/>
        <color rgb="FF000000"/>
        <rFont val="Arial"/>
        <family val="2"/>
      </rPr>
      <t xml:space="preserve">Provide a summary of your Project 
</t>
    </r>
    <r>
      <rPr>
        <sz val="12"/>
        <color rgb="FF000000"/>
        <rFont val="Arial"/>
        <family val="2"/>
      </rPr>
      <t xml:space="preserve">
(Max 500 words)</t>
    </r>
  </si>
  <si>
    <t>Provide a summary of your delivery plan</t>
  </si>
  <si>
    <t>Outline your approach to achieving delivery within the programme timeframes, e.g. project phases and key dates.
Provide a target date for your Stage 2 application submission.
Outline any planned or confirmed delivery partners and how they will support the project to completion
Refer to Section 6.1 of the Scheme Guidance for details on the application windows and delivery timescales.</t>
  </si>
  <si>
    <t>Financial Compliance</t>
  </si>
  <si>
    <t xml:space="preserve">Are you currently receiving, applying for or planning to receive any other public grant funding? </t>
  </si>
  <si>
    <t>Provide details of any other existing or planned public funding at the time of the Stage 1 submission. 
Outline any schemes e.g. Green Heat Networks Fund, Heat Network Efficiency Scheme, Swimming Pool Support Fund, or other, and how this funding may interact with the proposed new project. 
Also detail how you are planning to manage these different funding sources to deliver as part of one Project.</t>
  </si>
  <si>
    <t xml:space="preserve">Please explain how are you ensuring subsidy control compliance. </t>
  </si>
  <si>
    <t>For details on subsidy control and compliance, please refer to Appendix 6 of the Scheme Guidance.</t>
  </si>
  <si>
    <t>Basic information about the buildings to be retrofitted</t>
  </si>
  <si>
    <t>insert column to left and copy over formatting</t>
  </si>
  <si>
    <t xml:space="preserve">Building Name </t>
  </si>
  <si>
    <t>Add additional</t>
  </si>
  <si>
    <t>Commentary</t>
  </si>
  <si>
    <t>Approximate date of construction</t>
  </si>
  <si>
    <t>Size (m2)</t>
  </si>
  <si>
    <t>Main construction type</t>
  </si>
  <si>
    <t>Tenure*</t>
  </si>
  <si>
    <t xml:space="preserve">Listing </t>
  </si>
  <si>
    <t>Main use (eg Office)</t>
  </si>
  <si>
    <t>DEC Rating</t>
  </si>
  <si>
    <t>Annual Gas use (kWh)</t>
  </si>
  <si>
    <t>Annual Oil use (kWh)</t>
  </si>
  <si>
    <t>Annual Electricity use (kWh)</t>
  </si>
  <si>
    <t>Main Space Heating Source</t>
  </si>
  <si>
    <t>Main Space Heating Distribution System</t>
  </si>
  <si>
    <t>Domestic Hot Water Source (Main)</t>
  </si>
  <si>
    <t>Wall construction (majority)</t>
  </si>
  <si>
    <t>Roof construction (majority)</t>
  </si>
  <si>
    <t>Ground floor construction (majority)</t>
  </si>
  <si>
    <t>Glazing (majority)</t>
  </si>
  <si>
    <t>Cost of space heating fuel (£/kWh)</t>
  </si>
  <si>
    <t>UPRN</t>
  </si>
  <si>
    <t>*Tenure - if any building is leased and the lease length is less than 10 years, please provide further details in the box below.</t>
  </si>
  <si>
    <t>Indicative list of retrofit measures</t>
  </si>
  <si>
    <r>
      <t xml:space="preserve">Retrofit measures cannot be known until a </t>
    </r>
    <r>
      <rPr>
        <b/>
        <sz val="12"/>
        <color theme="1"/>
        <rFont val="Arial"/>
        <family val="2"/>
      </rPr>
      <t>Retrofit Assessment</t>
    </r>
    <r>
      <rPr>
        <sz val="12"/>
        <color theme="1"/>
        <rFont val="Arial"/>
        <family val="2"/>
      </rPr>
      <t xml:space="preserve"> has been carried out. At this stage the proposed measures are understood to be only indicative. 
Any known enabling works - eg repairs prior to retrofit - should be included at this point.  </t>
    </r>
  </si>
  <si>
    <t>Building</t>
  </si>
  <si>
    <t>Measure (from Appendix 7 of Scheme Guidance)</t>
  </si>
  <si>
    <t>Description and extent of work</t>
  </si>
  <si>
    <t>Indicative cost</t>
  </si>
  <si>
    <t>Co-benefits of Decarbonisation</t>
  </si>
  <si>
    <t xml:space="preserve">
</t>
  </si>
  <si>
    <r>
      <rPr>
        <sz val="12"/>
        <color rgb="FF000000"/>
        <rFont val="Arial"/>
        <family val="2"/>
      </rPr>
      <t xml:space="preserve">Please select and add to this list of example co-benefits that you could deliver, and provide a short description against each one. If possible, suggest a proposed metric and a target.
</t>
    </r>
    <r>
      <rPr>
        <b/>
        <sz val="12"/>
        <color rgb="FF000000"/>
        <rFont val="Arial"/>
        <family val="2"/>
      </rPr>
      <t xml:space="preserve">These are secondary outcomes and not a condition of funding.
</t>
    </r>
    <r>
      <rPr>
        <sz val="12"/>
        <color rgb="FF000000"/>
        <rFont val="Arial"/>
        <family val="2"/>
      </rPr>
      <t xml:space="preserve">
Applicants are not expected to deliver all the co-benefits listed below. They are not listed in any order of priority.
See Section 6.2.2 of the Scheme Guidance for co-benefits and Appendix 3 for climate change adaptation checklist.</t>
    </r>
  </si>
  <si>
    <t>Co-benefit</t>
  </si>
  <si>
    <t>Cross (x)</t>
  </si>
  <si>
    <t>Description of Co-benefit</t>
  </si>
  <si>
    <t>Proposed Metric 
(if relevant)</t>
  </si>
  <si>
    <t>Target</t>
  </si>
  <si>
    <t>Improved indoor air quality</t>
  </si>
  <si>
    <t>Improved thermal comfort</t>
  </si>
  <si>
    <t>Local Employment</t>
  </si>
  <si>
    <t>Local Materials</t>
  </si>
  <si>
    <t>Training</t>
  </si>
  <si>
    <t>Conservation of heritage</t>
  </si>
  <si>
    <t>Understanding of heritage</t>
  </si>
  <si>
    <t>External space</t>
  </si>
  <si>
    <t>Waste reduction</t>
  </si>
  <si>
    <t>Pollution reduction</t>
  </si>
  <si>
    <t>Education</t>
  </si>
  <si>
    <t>Other Co-benefits</t>
  </si>
  <si>
    <t>Estimated Cost for Stage 1</t>
  </si>
  <si>
    <t xml:space="preserve">Up to 15% of the total grant funding can be applied for and used at Stage 1.
Suggested headings below may be replaced.
</t>
  </si>
  <si>
    <t>Item</t>
  </si>
  <si>
    <t>Estimated Cost</t>
  </si>
  <si>
    <t>Comment</t>
  </si>
  <si>
    <t>Retrofit Assessment*</t>
  </si>
  <si>
    <t>Specialist reports / feasibility studies</t>
  </si>
  <si>
    <t>Options Appraisal</t>
  </si>
  <si>
    <t>Community engagement (if relevant)</t>
  </si>
  <si>
    <t>Project management (pre-contract)</t>
  </si>
  <si>
    <t>Design</t>
  </si>
  <si>
    <t>Preparation of Stage 2 application</t>
  </si>
  <si>
    <t>TOTAL</t>
  </si>
  <si>
    <t>* in accordance with the Scheme Guidance Appendix 8</t>
  </si>
  <si>
    <t>Baseline Forecast</t>
  </si>
  <si>
    <t xml:space="preserve">This indicative baseline forecast should be based upon total project expenditure over Stages 1 and 2.
It is understood that the expenditure profile cannot be predicted accurately at Stage 1 but this will be refined at Stage 2 and in monthly reporting. </t>
  </si>
  <si>
    <t>A&amp;A Grant-funded</t>
  </si>
  <si>
    <t>A&amp;A Match-funded</t>
  </si>
  <si>
    <t>A&amp;A Total</t>
  </si>
  <si>
    <t>Capital Expenditure Grant-funded</t>
  </si>
  <si>
    <t>Capital Expenditure Match-funded</t>
  </si>
  <si>
    <t>Capital Expenditure Total</t>
  </si>
  <si>
    <t>TOTAL EXPENDITURE</t>
  </si>
  <si>
    <t>Estimated Savings</t>
  </si>
  <si>
    <t>Input cells are shown in blue</t>
  </si>
  <si>
    <t>Demand reduction measures</t>
  </si>
  <si>
    <t>Automatic calculations are shown in green</t>
  </si>
  <si>
    <t>Current Space Heating Fuel</t>
  </si>
  <si>
    <t>Carbon factor</t>
  </si>
  <si>
    <t>Gas</t>
  </si>
  <si>
    <t>(£/kWh)</t>
  </si>
  <si>
    <t>Cost of space heating fuel:</t>
  </si>
  <si>
    <t>drawn from Tab 4, cell C22</t>
  </si>
  <si>
    <t>Annual savings</t>
  </si>
  <si>
    <t>Lifetime savings</t>
  </si>
  <si>
    <r>
      <t xml:space="preserve">Financial Payback
</t>
    </r>
    <r>
      <rPr>
        <sz val="12"/>
        <color theme="1"/>
        <rFont val="Arial"/>
        <family val="2"/>
      </rPr>
      <t xml:space="preserve"> (years)</t>
    </r>
  </si>
  <si>
    <r>
      <t xml:space="preserve">Lifetime Cost of Carbon
</t>
    </r>
    <r>
      <rPr>
        <sz val="12"/>
        <color theme="1"/>
        <rFont val="Arial"/>
        <family val="2"/>
      </rPr>
      <t xml:space="preserve"> (£/T)</t>
    </r>
  </si>
  <si>
    <t>Measure category
(from Appendix 7 of Scheme Guidance)</t>
  </si>
  <si>
    <t>Measure description 
(from Appendix 7 of Scheme Guidance)</t>
  </si>
  <si>
    <r>
      <t xml:space="preserve">Saving Predicted </t>
    </r>
    <r>
      <rPr>
        <sz val="12"/>
        <color theme="1"/>
        <rFont val="Arial"/>
        <family val="2"/>
      </rPr>
      <t>(kWhpa)</t>
    </r>
  </si>
  <si>
    <r>
      <t xml:space="preserve">Cost estimated </t>
    </r>
    <r>
      <rPr>
        <sz val="12"/>
        <color theme="1"/>
        <rFont val="Arial"/>
        <family val="2"/>
      </rPr>
      <t>(£)</t>
    </r>
  </si>
  <si>
    <t>Carbon Saving (TCO2pa)</t>
  </si>
  <si>
    <t>Cost Saving (£pa)</t>
  </si>
  <si>
    <t>Direct savings?</t>
  </si>
  <si>
    <t>Lifetime (from Appendix X)</t>
  </si>
  <si>
    <t>Carbon Saving (TCO2)</t>
  </si>
  <si>
    <t>Cost Saving 
(£)</t>
  </si>
  <si>
    <t>Direct savings (TCO2)</t>
  </si>
  <si>
    <t>E.g</t>
  </si>
  <si>
    <t>Main building</t>
  </si>
  <si>
    <t>Building Fabric</t>
  </si>
  <si>
    <t xml:space="preserve">Loft insulation top up </t>
  </si>
  <si>
    <t>Y/N</t>
  </si>
  <si>
    <t xml:space="preserve">eg: significant enabling works (repairs) included in costs, extending payback period. </t>
  </si>
  <si>
    <t>Fuel switching measures</t>
  </si>
  <si>
    <r>
      <t xml:space="preserve">Cost of Carbon
</t>
    </r>
    <r>
      <rPr>
        <sz val="12"/>
        <color theme="1"/>
        <rFont val="Arial"/>
        <family val="2"/>
      </rPr>
      <t xml:space="preserve"> (£/T)</t>
    </r>
  </si>
  <si>
    <t>Heating energy use 
(less savings from measures in above table) (kWhpa)</t>
  </si>
  <si>
    <t>Old heating system (from Appendix 7 of Scheme Guidance)</t>
  </si>
  <si>
    <t>New heating system</t>
  </si>
  <si>
    <t>ASHP</t>
  </si>
  <si>
    <t>Note</t>
  </si>
  <si>
    <t xml:space="preserve">The direct carbon saving calculation in the fuel switching table above is set up for fossil fuels to any form of zero carbon heating. If other measures, they may require a more sophisticated calculation. </t>
  </si>
  <si>
    <t>Project Team</t>
  </si>
  <si>
    <t xml:space="preserve">Who will be the Retroft Lead Professional (as defined by PAS 2038 in the Scheme Guidance)? </t>
  </si>
  <si>
    <t xml:space="preserve">Who will be the Retroft Designer as defined by PAS 2038? </t>
  </si>
  <si>
    <t>Who has authority to approve the project and any scope changes?
(Name and job title)</t>
  </si>
  <si>
    <t>Please attach an Organogram showing the internal management structure relevant to this project - listed in Tab 1 under Additional Documents Required</t>
  </si>
  <si>
    <t xml:space="preserve">Financial Baseline </t>
  </si>
  <si>
    <t> </t>
  </si>
  <si>
    <t>Description</t>
  </si>
  <si>
    <t>Total</t>
  </si>
  <si>
    <t>Note: These values should be inputted at the start of the project, and should not change unless a Project Change Request has been approved. This information is a baseline, which will be used to assess project performance.</t>
  </si>
  <si>
    <t>Enter a value for every month, even if the value is 0. These month fields are CUMULATIVE. Each following month should include all previous data (e.g. Jul = Mar+Apr+May+Jun+Jul). If values decrease between months, cells will turn blue as a warning to ensure cumulative values are used</t>
  </si>
  <si>
    <r>
      <t xml:space="preserve">Public Sector Buildings Grant Spend - 
</t>
    </r>
    <r>
      <rPr>
        <b/>
        <sz val="9"/>
        <color theme="0"/>
        <rFont val="Arial"/>
        <family val="2"/>
      </rPr>
      <t>Admin and Ancilliary</t>
    </r>
  </si>
  <si>
    <r>
      <t xml:space="preserve">Enter the monthly actual/forecast </t>
    </r>
    <r>
      <rPr>
        <b/>
        <sz val="9"/>
        <color rgb="FF000000"/>
        <rFont val="Arial"/>
        <family val="2"/>
      </rPr>
      <t>Admin and Ancilliary</t>
    </r>
    <r>
      <rPr>
        <sz val="9"/>
        <color rgb="FF000000"/>
        <rFont val="Arial"/>
        <family val="2"/>
      </rPr>
      <t xml:space="preserve"> spend, for Public Sector Buildings grant only. </t>
    </r>
  </si>
  <si>
    <r>
      <t xml:space="preserve">Cumulative Public Sector Buildings Grant Spend
</t>
    </r>
    <r>
      <rPr>
        <b/>
        <sz val="9"/>
        <color theme="0"/>
        <rFont val="Arial"/>
        <family val="2"/>
      </rPr>
      <t>Admin and Ancilliary</t>
    </r>
  </si>
  <si>
    <t>This field is auto calculated as the cumulative sum of the Admin and Ancilliary Spend Grant amount</t>
  </si>
  <si>
    <r>
      <t xml:space="preserve">Public Sector Buildings Co-Fund Spend - 
</t>
    </r>
    <r>
      <rPr>
        <b/>
        <sz val="9"/>
        <color theme="0"/>
        <rFont val="Arial"/>
        <family val="2"/>
      </rPr>
      <t>Admin and Ancilliary</t>
    </r>
  </si>
  <si>
    <r>
      <t xml:space="preserve">Enter the monthly actual/forecast </t>
    </r>
    <r>
      <rPr>
        <b/>
        <sz val="9"/>
        <color rgb="FF000000"/>
        <rFont val="Arial"/>
        <family val="2"/>
      </rPr>
      <t xml:space="preserve">Admin and Ancilliary </t>
    </r>
    <r>
      <rPr>
        <sz val="9"/>
        <color rgb="FF000000"/>
        <rFont val="Arial"/>
        <family val="2"/>
      </rPr>
      <t xml:space="preserve">spend, for Public Sector Buildings co-funding only
</t>
    </r>
    <r>
      <rPr>
        <b/>
        <sz val="9"/>
        <color rgb="FF000000"/>
        <rFont val="Arial"/>
        <family val="2"/>
      </rPr>
      <t>Each month's value must be greater than or equal to the value in Row 4</t>
    </r>
  </si>
  <si>
    <r>
      <t xml:space="preserve">Cumulative Public Sector Buildings Co-Fund Spend 
</t>
    </r>
    <r>
      <rPr>
        <b/>
        <sz val="9"/>
        <color theme="0"/>
        <rFont val="Arial"/>
        <family val="2"/>
      </rPr>
      <t>Admin and Ancilliary</t>
    </r>
  </si>
  <si>
    <t>This field is auto calculated as the cumulative sum of the Admin and Ancilliary Spend Co-Fund amount</t>
  </si>
  <si>
    <r>
      <t xml:space="preserve">Public Sector Buildings Total Spend - 
</t>
    </r>
    <r>
      <rPr>
        <b/>
        <sz val="9"/>
        <color theme="0"/>
        <rFont val="Arial"/>
        <family val="2"/>
      </rPr>
      <t>Admin and Ancilliary</t>
    </r>
  </si>
  <si>
    <r>
      <t xml:space="preserve">Total actual/forecast </t>
    </r>
    <r>
      <rPr>
        <b/>
        <sz val="9"/>
        <color rgb="FF000000"/>
        <rFont val="Arial"/>
        <family val="2"/>
      </rPr>
      <t>Admin and Ancillary</t>
    </r>
    <r>
      <rPr>
        <sz val="9"/>
        <color rgb="FF000000"/>
        <rFont val="Arial"/>
        <family val="2"/>
      </rPr>
      <t xml:space="preserve"> spend per month, including </t>
    </r>
    <r>
      <rPr>
        <b/>
        <sz val="9"/>
        <color rgb="FF000000"/>
        <rFont val="Arial"/>
        <family val="2"/>
      </rPr>
      <t>both</t>
    </r>
    <r>
      <rPr>
        <sz val="9"/>
        <color rgb="FF000000"/>
        <rFont val="Arial"/>
        <family val="2"/>
      </rPr>
      <t xml:space="preserve"> grant and co-funding. 
</t>
    </r>
    <r>
      <rPr>
        <b/>
        <sz val="9"/>
        <color rgb="FF000000"/>
        <rFont val="Arial"/>
        <family val="2"/>
      </rPr>
      <t xml:space="preserve">This total cannot exceed </t>
    </r>
    <r>
      <rPr>
        <b/>
        <sz val="9"/>
        <color rgb="FFFF0000"/>
        <rFont val="Arial"/>
        <family val="2"/>
      </rPr>
      <t>10%</t>
    </r>
    <r>
      <rPr>
        <b/>
        <sz val="9"/>
        <color rgb="FF000000"/>
        <rFont val="Arial"/>
        <family val="2"/>
      </rPr>
      <t xml:space="preserve"> of the total programme costs </t>
    </r>
  </si>
  <si>
    <r>
      <t xml:space="preserve">Public Sector Buildings Grant Spend - 
</t>
    </r>
    <r>
      <rPr>
        <b/>
        <sz val="9"/>
        <color theme="0"/>
        <rFont val="Arial"/>
        <family val="2"/>
      </rPr>
      <t>Capital</t>
    </r>
  </si>
  <si>
    <r>
      <t>Enter the monthly actual/forecast</t>
    </r>
    <r>
      <rPr>
        <b/>
        <sz val="9"/>
        <color rgb="FF000000"/>
        <rFont val="Arial"/>
        <family val="2"/>
      </rPr>
      <t xml:space="preserve"> Capital</t>
    </r>
    <r>
      <rPr>
        <sz val="9"/>
        <color rgb="FF000000"/>
        <rFont val="Arial"/>
        <family val="2"/>
      </rPr>
      <t xml:space="preserve"> spend, for Public Sector Buildings grant only</t>
    </r>
  </si>
  <si>
    <r>
      <t>Cumulative Public Sector Buildings Grant Spend</t>
    </r>
    <r>
      <rPr>
        <b/>
        <sz val="9"/>
        <color theme="0"/>
        <rFont val="Arial"/>
        <family val="2"/>
      </rPr>
      <t xml:space="preserve"> - 
Capital</t>
    </r>
  </si>
  <si>
    <t>This field is auto calculated as the cumulative sum of the Capital Spend Grant amount</t>
  </si>
  <si>
    <r>
      <t xml:space="preserve">Public Sector Buildings Co-Fund Spend - 
</t>
    </r>
    <r>
      <rPr>
        <b/>
        <sz val="9"/>
        <color theme="0"/>
        <rFont val="Arial"/>
        <family val="2"/>
      </rPr>
      <t>Capital</t>
    </r>
  </si>
  <si>
    <r>
      <t>Enter the monthly actual/forecast</t>
    </r>
    <r>
      <rPr>
        <b/>
        <sz val="9"/>
        <color rgb="FF000000"/>
        <rFont val="Arial"/>
        <family val="2"/>
      </rPr>
      <t xml:space="preserve"> Capital</t>
    </r>
    <r>
      <rPr>
        <sz val="9"/>
        <color rgb="FF000000"/>
        <rFont val="Arial"/>
        <family val="2"/>
      </rPr>
      <t xml:space="preserve"> spend, for Public Sector Buildings co-funding only
</t>
    </r>
    <r>
      <rPr>
        <b/>
        <sz val="9"/>
        <color rgb="FF000000"/>
        <rFont val="Arial"/>
        <family val="2"/>
      </rPr>
      <t>Each month's value must be greater than or equal to the value in Row 9</t>
    </r>
  </si>
  <si>
    <r>
      <t xml:space="preserve">Cumulative Public Sector Buildings Co-Fund Spend - 
</t>
    </r>
    <r>
      <rPr>
        <b/>
        <sz val="9"/>
        <color theme="0"/>
        <rFont val="Arial"/>
        <family val="2"/>
      </rPr>
      <t xml:space="preserve">Capital </t>
    </r>
  </si>
  <si>
    <t>This field is auto calculated as the cumulative sum of the Capital Spend Co-Fund amount</t>
  </si>
  <si>
    <r>
      <t xml:space="preserve">Public Sector Buildings Total Spend - 
</t>
    </r>
    <r>
      <rPr>
        <b/>
        <sz val="9"/>
        <color theme="0"/>
        <rFont val="Arial"/>
        <family val="2"/>
      </rPr>
      <t>Capital</t>
    </r>
  </si>
  <si>
    <r>
      <t xml:space="preserve">Total actual/forecast </t>
    </r>
    <r>
      <rPr>
        <b/>
        <sz val="9"/>
        <color rgb="FF000000"/>
        <rFont val="Arial"/>
        <family val="2"/>
      </rPr>
      <t xml:space="preserve">Capital </t>
    </r>
    <r>
      <rPr>
        <sz val="9"/>
        <color rgb="FF000000"/>
        <rFont val="Arial"/>
        <family val="2"/>
      </rPr>
      <t xml:space="preserve">spend per month, including </t>
    </r>
    <r>
      <rPr>
        <b/>
        <sz val="9"/>
        <color rgb="FF000000"/>
        <rFont val="Arial"/>
        <family val="2"/>
      </rPr>
      <t>both</t>
    </r>
    <r>
      <rPr>
        <sz val="9"/>
        <color rgb="FF000000"/>
        <rFont val="Arial"/>
        <family val="2"/>
      </rPr>
      <t xml:space="preserve"> grant and co-funding</t>
    </r>
    <r>
      <rPr>
        <b/>
        <sz val="9"/>
        <color rgb="FF000000"/>
        <rFont val="Arial"/>
        <family val="2"/>
      </rPr>
      <t xml:space="preserve">
</t>
    </r>
  </si>
  <si>
    <r>
      <t xml:space="preserve">Public Sector Buildings Total Spend - 
</t>
    </r>
    <r>
      <rPr>
        <b/>
        <sz val="9"/>
        <color theme="0"/>
        <rFont val="Arial"/>
        <family val="2"/>
      </rPr>
      <t>Admin &amp; Ancilliary and Capital</t>
    </r>
  </si>
  <si>
    <t>Monthly Grant Claim received/forecasted</t>
  </si>
  <si>
    <t>Enter the amount of grant funding you have received/expect to receive at the end of each month. This is the amount paid for all previous months including the reporting period, the amount agreed to pay you for the current month, the amount you are requesting for the next month, and the amount you expect to request for future months. The value you forecast for the next month will be value paid at the end of the next month, subject to approval.</t>
  </si>
  <si>
    <t>Cumulative Grant Claim received/forecasted</t>
  </si>
  <si>
    <t>This field is auto calculated as the cumulative sum of the amount of grant funding you have received, or expect to receive</t>
  </si>
  <si>
    <t>Lookup tables</t>
  </si>
  <si>
    <t>1. Measure categories</t>
  </si>
  <si>
    <t>2. Lifetime of measures</t>
  </si>
  <si>
    <t>3. Conversion factors</t>
  </si>
  <si>
    <t>https://www.gov.uk/government/publications/greenhouse-gas-reporting-conversion-factors-2024</t>
  </si>
  <si>
    <t>4. Applicant</t>
  </si>
  <si>
    <t>5. Buildings Data</t>
  </si>
  <si>
    <t>Category of measure</t>
  </si>
  <si>
    <t>Measure</t>
  </si>
  <si>
    <t>Direct</t>
  </si>
  <si>
    <t>Indirect CO2 savings</t>
  </si>
  <si>
    <t>Estimated Longevity</t>
  </si>
  <si>
    <t>Fuel</t>
  </si>
  <si>
    <t>Factor
kgCO2/kWh</t>
  </si>
  <si>
    <t>2 
Applicant</t>
  </si>
  <si>
    <t>6 Board Approval</t>
  </si>
  <si>
    <t>Yes</t>
  </si>
  <si>
    <t xml:space="preserve">
3 
Buildings Data</t>
  </si>
  <si>
    <t>1 
Date of 
construction</t>
  </si>
  <si>
    <t>Pre 1919</t>
  </si>
  <si>
    <t>CO2</t>
  </si>
  <si>
    <t>(Years)</t>
  </si>
  <si>
    <t>No</t>
  </si>
  <si>
    <t>1919-1980</t>
  </si>
  <si>
    <t>savings</t>
  </si>
  <si>
    <t>LPG</t>
  </si>
  <si>
    <t>7 
Stage 1 or 2</t>
  </si>
  <si>
    <t>Stage 1</t>
  </si>
  <si>
    <t>Post 1980</t>
  </si>
  <si>
    <t>Building_Fabric_Insulation</t>
  </si>
  <si>
    <t>Oil</t>
  </si>
  <si>
    <t>Stage 2</t>
  </si>
  <si>
    <t>3 
Main
Construction
type</t>
  </si>
  <si>
    <t>Solid Masonry</t>
  </si>
  <si>
    <t>External wall insulation</t>
  </si>
  <si>
    <t>Y</t>
  </si>
  <si>
    <t>Electricity</t>
  </si>
  <si>
    <t>8
PFI</t>
  </si>
  <si>
    <t>Steel Frame</t>
  </si>
  <si>
    <t>Internal wall insulation</t>
  </si>
  <si>
    <t>Cavity wall</t>
  </si>
  <si>
    <t>Cavity wall insulation</t>
  </si>
  <si>
    <t>9 
Co-funding</t>
  </si>
  <si>
    <t>Other</t>
  </si>
  <si>
    <t>Floor insulation – suspended floor</t>
  </si>
  <si>
    <t>4
Tenure</t>
  </si>
  <si>
    <t>Floor insulation – solid floor</t>
  </si>
  <si>
    <t>Leased</t>
  </si>
  <si>
    <t>Loft insulation</t>
  </si>
  <si>
    <t>5
Listing</t>
  </si>
  <si>
    <t>Unlisted</t>
  </si>
  <si>
    <t>Loft insulation top-up</t>
  </si>
  <si>
    <t>Conservation area</t>
  </si>
  <si>
    <t>Rafter insulation</t>
  </si>
  <si>
    <t>Listed Grade 2 / 2*</t>
  </si>
  <si>
    <t>Secondary glazing</t>
  </si>
  <si>
    <t>Listed Grade 1</t>
  </si>
  <si>
    <t>Upgrade glazing (retaining frames)</t>
  </si>
  <si>
    <t>7
DEC Rating</t>
  </si>
  <si>
    <t>Not required</t>
  </si>
  <si>
    <t>Window replacement (including frames)</t>
  </si>
  <si>
    <t>A</t>
  </si>
  <si>
    <t>Air_tightness</t>
  </si>
  <si>
    <t>Air_Tightness</t>
  </si>
  <si>
    <t>B</t>
  </si>
  <si>
    <t xml:space="preserve"> Draught proofing</t>
  </si>
  <si>
    <t>C</t>
  </si>
  <si>
    <t xml:space="preserve"> Draught lobbies</t>
  </si>
  <si>
    <t>D</t>
  </si>
  <si>
    <t xml:space="preserve"> Fast closing doors</t>
  </si>
  <si>
    <t>E</t>
  </si>
  <si>
    <t xml:space="preserve"> Automatic/revolving doors</t>
  </si>
  <si>
    <t>F</t>
  </si>
  <si>
    <t>Heat_Distribution_and_Control</t>
  </si>
  <si>
    <t>G</t>
  </si>
  <si>
    <t>Heat recovery</t>
  </si>
  <si>
    <t>11
Main space
heating 
source</t>
  </si>
  <si>
    <t>Heating controls</t>
  </si>
  <si>
    <t>Heat distribution pipework replacement</t>
  </si>
  <si>
    <t>Electrical resistance heating</t>
  </si>
  <si>
    <t>Plate heat exchanger</t>
  </si>
  <si>
    <t>Heat pump(s)</t>
  </si>
  <si>
    <t>Steam trap replacements</t>
  </si>
  <si>
    <t>12
Main space
heating
distribution</t>
  </si>
  <si>
    <t>Radiators</t>
  </si>
  <si>
    <t>Thermal store</t>
  </si>
  <si>
    <t>Underfloor</t>
  </si>
  <si>
    <t>Phase change material</t>
  </si>
  <si>
    <t>Air</t>
  </si>
  <si>
    <t xml:space="preserve">Heating pipework insulation </t>
  </si>
  <si>
    <t>Combination</t>
  </si>
  <si>
    <t>Domestic_Hot_Water_Distribution</t>
  </si>
  <si>
    <t>13
Domestic hot water source</t>
  </si>
  <si>
    <t>Main boiler/heat pump</t>
  </si>
  <si>
    <t>Hot water - flow restrictors for taps</t>
  </si>
  <si>
    <t>Immersion heater</t>
  </si>
  <si>
    <t>Hot water - efficient taps</t>
  </si>
  <si>
    <t>Renewables + Backup</t>
  </si>
  <si>
    <t>Hot water - efficient showers</t>
  </si>
  <si>
    <t xml:space="preserve">14
Wall construction
</t>
  </si>
  <si>
    <t>Solid masonry</t>
  </si>
  <si>
    <t>Hot water - distribution improvements</t>
  </si>
  <si>
    <t>Cavity wall uninsulated</t>
  </si>
  <si>
    <t xml:space="preserve">Hot water - pipework insulation </t>
  </si>
  <si>
    <t>Cavity wall insulated</t>
  </si>
  <si>
    <t>Cooling</t>
  </si>
  <si>
    <t>Column1</t>
  </si>
  <si>
    <t>Pre-formed panels</t>
  </si>
  <si>
    <t>Cooling – control system</t>
  </si>
  <si>
    <t>N</t>
  </si>
  <si>
    <t xml:space="preserve">15
Roof construction </t>
  </si>
  <si>
    <t>Pitched, insulated</t>
  </si>
  <si>
    <t>Cooling – plant replacement/upgrade</t>
  </si>
  <si>
    <t>Pitched, uninsulated</t>
  </si>
  <si>
    <t>Energy efficient chillers</t>
  </si>
  <si>
    <t>Flat, insulated</t>
  </si>
  <si>
    <t>Free cooling</t>
  </si>
  <si>
    <t>Flat, uninsulated</t>
  </si>
  <si>
    <t>Replace a/c with evaporative cooling</t>
  </si>
  <si>
    <t>16
Ground floor</t>
  </si>
  <si>
    <t>Solid, insulated</t>
  </si>
  <si>
    <t>Ventilation</t>
  </si>
  <si>
    <t>Solid, uninsulated</t>
  </si>
  <si>
    <t>Added ventilation - system or localised</t>
  </si>
  <si>
    <t>Suspended, insulated</t>
  </si>
  <si>
    <t>Fans – air handling unit</t>
  </si>
  <si>
    <t>Suspended, uninsulated</t>
  </si>
  <si>
    <t>Fans – high efficiency</t>
  </si>
  <si>
    <t>17
Glazing</t>
  </si>
  <si>
    <t>Single</t>
  </si>
  <si>
    <t>Ultrasonic humidifiers</t>
  </si>
  <si>
    <t>Double ≤ 6mm cavity</t>
  </si>
  <si>
    <t>Ventilation – distribution</t>
  </si>
  <si>
    <t>Double ≥ 6mm cavity</t>
  </si>
  <si>
    <t>Ventilation – presence controls</t>
  </si>
  <si>
    <t>Triple</t>
  </si>
  <si>
    <t>Building_management</t>
  </si>
  <si>
    <t xml:space="preserve"> Building management system</t>
  </si>
  <si>
    <t>Lighting</t>
  </si>
  <si>
    <t>Lamp replacement</t>
  </si>
  <si>
    <t>Lighting controls</t>
  </si>
  <si>
    <t>Motors_and_Drives</t>
  </si>
  <si>
    <t>Fixed speed motor controls</t>
  </si>
  <si>
    <t>Motors – flat belt drives</t>
  </si>
  <si>
    <t>Variable speed drives</t>
  </si>
  <si>
    <t>Motors – high efficiency</t>
  </si>
  <si>
    <t>Appliances</t>
  </si>
  <si>
    <t>Energy Efficient Ovens</t>
  </si>
  <si>
    <t>Energy Efficient Dishwashers</t>
  </si>
  <si>
    <t>TBC</t>
  </si>
  <si>
    <t>Energy Efficient Washing machines</t>
  </si>
  <si>
    <t>Refrigeration Appliances</t>
  </si>
  <si>
    <t>Process_energy_use</t>
  </si>
  <si>
    <t>IT processes - data servers, etc.</t>
  </si>
  <si>
    <t>Energy efficient steriliser</t>
  </si>
  <si>
    <t>Swimming pool covers</t>
  </si>
  <si>
    <t>Renewable_electricity_generation</t>
  </si>
  <si>
    <t>Solar PV</t>
  </si>
  <si>
    <t>Wind turbine</t>
  </si>
  <si>
    <t>Small hydropower</t>
  </si>
  <si>
    <t>Electricity_storage</t>
  </si>
  <si>
    <t>Battery storage with renewables</t>
  </si>
  <si>
    <t>Battery storage without renewables</t>
  </si>
  <si>
    <t>Metering</t>
  </si>
  <si>
    <t>Smart metering</t>
  </si>
  <si>
    <t>Electric sub-metering</t>
  </si>
  <si>
    <t>Heat metering</t>
  </si>
  <si>
    <t>Power_supply</t>
  </si>
  <si>
    <t>Incoming electricity supply upgrade</t>
  </si>
  <si>
    <t xml:space="preserve">  Uninterruptible power supply upgrade</t>
  </si>
  <si>
    <t>Low loss transformers</t>
  </si>
  <si>
    <t>Transformer tapping change</t>
  </si>
  <si>
    <t xml:space="preserve"> Heat_Source</t>
  </si>
  <si>
    <t>Heat _source</t>
  </si>
  <si>
    <t>Air source heat pump (air to water)</t>
  </si>
  <si>
    <t>Air source heat pump (air to air)</t>
  </si>
  <si>
    <t>Water source heat pump</t>
  </si>
  <si>
    <t>Ground source heat pump</t>
  </si>
  <si>
    <t>Connect to offsite district heating</t>
  </si>
  <si>
    <t>Connect to onsite district heating</t>
  </si>
  <si>
    <t>Biomass</t>
  </si>
  <si>
    <t>Electric boiler</t>
  </si>
  <si>
    <t>Electric heater</t>
  </si>
  <si>
    <t>Solar thermal</t>
  </si>
  <si>
    <t xml:space="preserve">DHW – electric point of use heaters </t>
  </si>
  <si>
    <t>Freehold</t>
  </si>
  <si>
    <r>
      <rPr>
        <b/>
        <sz val="11"/>
        <color rgb="FF000000"/>
        <rFont val="Arial"/>
        <family val="2"/>
      </rPr>
      <t xml:space="preserve">Describe the project
</t>
    </r>
    <r>
      <rPr>
        <sz val="11"/>
        <color rgb="FF000000"/>
        <rFont val="Arial"/>
        <family val="2"/>
      </rPr>
      <t xml:space="preserve">Buildings to be retrofitted, main aims of the retrofit project, anticipated principal retrofit measures and thus how you intend to meet your minimum Primary Outcomes targets for CO2 emissions reduction. 
</t>
    </r>
    <r>
      <rPr>
        <b/>
        <sz val="11"/>
        <color rgb="FF000000"/>
        <rFont val="Arial"/>
        <family val="2"/>
      </rPr>
      <t xml:space="preserve">
You should also include (if any of the items below are relevant at this stage): 
</t>
    </r>
    <r>
      <rPr>
        <sz val="11"/>
        <color rgb="FF000000"/>
        <rFont val="Arial"/>
        <family val="2"/>
      </rPr>
      <t xml:space="preserve">    Approach to delivering Secondary Outcomes (additionalities, social value, etc);
    How you propose to collaborate with other local stakeholders or form part of place-based approaches to regeneration;
    Any health inequalities and equity assessment with respect to areas of deprivation and people with protected characteristics;
    Approach to leveraging additional funding (grant/private/credits/loans) into the Project to increase scope or outcomes;
   Climate change adaptation - please include details of your approach to climate adaptation risk mitigation, and any measures which also deliver adaptation benefits. Please submit a climate change adaptation checklist alongside this application form (Appendix 3 of Scheme Guidance);
    Details of any innovations or innovative combinations of technologies;
    Details of any constraints/opportunities in the local area. We recommend the use of the Local Area Energy Planning (LAEP) Plus software to inform this;
    Community and stakeholder engagement;
    Your approach to tenant/leaseholder/freeholder engagement;
    Any anticipated planning permission/listed building consent requirements, and the likehood of acheiving these;
    Your approach to leveraging any additional financing, e.g. using borrowing or private finance to fund solar, battery and smart controls systems.
[Stage 1 funding can also be used to develop these aspects of the proposed project]</t>
    </r>
  </si>
  <si>
    <t>Primary Outcomes Framework Target (reduction in direct CO2 emissions in ktCO2e per year from 2028/29)</t>
  </si>
  <si>
    <t>For Stage 1 applications, only Tabs 3 - 10 need to be completed.</t>
  </si>
  <si>
    <t>Enabling and pre-works activities (provide brief details)</t>
  </si>
  <si>
    <t>TOTALS</t>
  </si>
  <si>
    <t>Detailed risk register</t>
  </si>
  <si>
    <t>Retrofit Design documentation</t>
  </si>
  <si>
    <r>
      <rPr>
        <b/>
        <u/>
        <sz val="12"/>
        <color theme="1"/>
        <rFont val="Aptos Narrow"/>
        <family val="2"/>
        <scheme val="minor"/>
      </rPr>
      <t>Stage 1 Applications:</t>
    </r>
    <r>
      <rPr>
        <sz val="12"/>
        <color theme="1"/>
        <rFont val="Aptos Narrow"/>
        <family val="2"/>
        <scheme val="minor"/>
      </rPr>
      <t xml:space="preserve">
Please complete all tabs coloured yellow (3 - 10).
</t>
    </r>
    <r>
      <rPr>
        <b/>
        <u/>
        <sz val="12"/>
        <color theme="1"/>
        <rFont val="Aptos Narrow"/>
        <family val="2"/>
        <scheme val="minor"/>
      </rPr>
      <t xml:space="preserve">
Stage 2 Applications:
</t>
    </r>
    <r>
      <rPr>
        <sz val="12"/>
        <color theme="1"/>
        <rFont val="Aptos Narrow"/>
        <family val="2"/>
        <scheme val="minor"/>
      </rPr>
      <t>Please complete/update all tabs, including those coloured in blue (11 - 13). Do not update Indicative Measures (7) or Estimated Stage 1 Cost (9).
Please save your file dated and with the name of your organisation (YYYYMMDD WMCA Pub Build App Form '</t>
    </r>
    <r>
      <rPr>
        <i/>
        <sz val="12"/>
        <color theme="1"/>
        <rFont val="Aptos Narrow"/>
        <family val="2"/>
        <scheme val="minor"/>
      </rPr>
      <t>Name of Organisation</t>
    </r>
    <r>
      <rPr>
        <sz val="12"/>
        <color theme="1"/>
        <rFont val="Aptos Narrow"/>
        <family val="2"/>
        <scheme val="minor"/>
      </rPr>
      <t xml:space="preserve">'). 
Once complete, please return the form to 
</t>
    </r>
    <r>
      <rPr>
        <b/>
        <u/>
        <sz val="12"/>
        <color rgb="FF0070C0"/>
        <rFont val="Aptos Narrow"/>
        <family val="2"/>
        <scheme val="minor"/>
      </rPr>
      <t>devolved.retrofit@wmca.org.uk.</t>
    </r>
    <r>
      <rPr>
        <u/>
        <sz val="12"/>
        <color rgb="FF0070C0"/>
        <rFont val="Aptos Narrow"/>
        <family val="2"/>
        <scheme val="minor"/>
      </rPr>
      <t xml:space="preserve">
</t>
    </r>
    <r>
      <rPr>
        <sz val="12"/>
        <color theme="1"/>
        <rFont val="Aptos Narrow"/>
        <family val="2"/>
        <scheme val="minor"/>
      </rPr>
      <t xml:space="preserve">
When completing the form, please refer to the WMCA Scheme Guidance Document to assist you. For support in completing this application, please reach out to the WMCA Hub at the above email.
Where boxes do not give sufficient space to complete answers, please insert additional lines or expand cells to give the required space. </t>
    </r>
  </si>
  <si>
    <t>Feasibility studies for any large or complex measures, e.g. connection to district heating (if relevant)</t>
  </si>
  <si>
    <t>For Stage 2 applications, please complete/update all tabs, including those coloured in blue (11 - 13). Do not update Indicative Measures (7) or Estimated Stage 1 Cost (9).</t>
  </si>
  <si>
    <t>Jan</t>
  </si>
  <si>
    <t>Feb</t>
  </si>
  <si>
    <t>Mar</t>
  </si>
  <si>
    <t>Apr</t>
  </si>
  <si>
    <t>May</t>
  </si>
  <si>
    <t>Jun</t>
  </si>
  <si>
    <t>Jul</t>
  </si>
  <si>
    <t>Aug</t>
  </si>
  <si>
    <t>Sep</t>
  </si>
  <si>
    <t>Oct</t>
  </si>
  <si>
    <t>Nov</t>
  </si>
  <si>
    <t>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</si>
</sst>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Red]\-&quot;£&quot;#,##0.00"/>
    <numFmt numFmtId="43" formatCode="_-* #,##0.00_-;\-* #,##0.00_-;_-* &quot;-&quot;??_-;_-@_-"/>
    <numFmt numFmtId="164" formatCode="_(&quot;£&quot;* #,##0.00_);_(&quot;£&quot;* \(#,##0.00\);_(&quot;£&quot;* &quot;-&quot;??_);_(@_)"/>
    <numFmt numFmtId="165" formatCode="_(* #,##0.00_);_(* \(#,##0.00\);_(* &quot;-&quot;??_);_(@_)"/>
    <numFmt numFmtId="166" formatCode="_(* #,##0_);_(* \(#,##0\);_(* &quot;-&quot;??_);_(@_)"/>
    <numFmt numFmtId="167" formatCode="&quot;£&quot;#,##0"/>
    <numFmt numFmtId="168" formatCode="_(* #,##0.00_);_(* \(#,##0.00\);_(* &quot;-&quot;???_);_(@_)"/>
    <numFmt numFmtId="169" formatCode="_(* #,##0_);_(* \(#,##0\);_(* &quot;-&quot;?_);_(@_)"/>
    <numFmt numFmtId="170" formatCode="_-[$£-809]* #,##0.00_-;\-[$£-809]* #,##0.00_-;_-[$£-809]* &quot;-&quot;??_-;_-@_-"/>
    <numFmt numFmtId="171" formatCode="_(* #,##0_);_(* \(#,##0\);_(* &quot;-&quot;???_);_(@_)"/>
    <numFmt numFmtId="172" formatCode="&quot;£&quot;#,##0.00"/>
    <numFmt numFmtId="173" formatCode="_(&quot;£&quot;* #,##0_);_(&quot;£&quot;* \(#,##0\);_(&quot;£&quot;* &quot;-&quot;??_);_(@_)"/>
    <numFmt numFmtId="174" formatCode="mmm\-yyyy"/>
    <numFmt numFmtId="175" formatCode="_-[$£-809]* #,##0_-;\-[$£-809]* #,##0_-;_-[$£-809]* &quot;-&quot;??_-;_-@_-"/>
  </numFmts>
  <fonts count="54">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2"/>
      <color theme="1"/>
      <name val="Aptos Narrow"/>
      <family val="2"/>
      <scheme val="minor"/>
    </font>
    <font>
      <sz val="12"/>
      <color theme="1"/>
      <name val="Arial"/>
      <family val="2"/>
    </font>
    <font>
      <u/>
      <sz val="16"/>
      <color theme="1"/>
      <name val="Arial"/>
      <family val="2"/>
    </font>
    <font>
      <b/>
      <sz val="12"/>
      <color theme="1"/>
      <name val="Arial"/>
      <family val="2"/>
    </font>
    <font>
      <sz val="16"/>
      <color theme="1"/>
      <name val="Arial"/>
      <family val="2"/>
    </font>
    <font>
      <sz val="14"/>
      <color theme="1"/>
      <name val="Arial"/>
      <family val="2"/>
    </font>
    <font>
      <b/>
      <sz val="20"/>
      <color theme="1"/>
      <name val="Arial"/>
      <family val="2"/>
    </font>
    <font>
      <u/>
      <sz val="12"/>
      <color theme="1"/>
      <name val="Arial"/>
      <family val="2"/>
    </font>
    <font>
      <sz val="11"/>
      <color theme="1"/>
      <name val="Arial"/>
      <family val="2"/>
    </font>
    <font>
      <b/>
      <sz val="14"/>
      <color theme="1"/>
      <name val="Arial"/>
      <family val="2"/>
    </font>
    <font>
      <sz val="10"/>
      <color theme="1"/>
      <name val="Arial"/>
      <family val="2"/>
    </font>
    <font>
      <sz val="11"/>
      <color theme="1"/>
      <name val="Aptos Narrow"/>
      <family val="2"/>
      <scheme val="minor"/>
    </font>
    <font>
      <b/>
      <u/>
      <sz val="16"/>
      <color theme="1"/>
      <name val="Arial"/>
      <family val="2"/>
    </font>
    <font>
      <u/>
      <sz val="12"/>
      <color theme="10"/>
      <name val="Aptos Narrow"/>
      <family val="2"/>
      <scheme val="minor"/>
    </font>
    <font>
      <sz val="11"/>
      <color rgb="FFFF0000"/>
      <name val="Aptos Narrow"/>
      <family val="2"/>
      <scheme val="minor"/>
    </font>
    <font>
      <u/>
      <sz val="11"/>
      <color theme="10"/>
      <name val="Aptos Narrow"/>
      <family val="2"/>
      <scheme val="minor"/>
    </font>
    <font>
      <sz val="10"/>
      <color theme="1"/>
      <name val="Aptos Narrow"/>
      <family val="2"/>
      <scheme val="minor"/>
    </font>
    <font>
      <b/>
      <sz val="11"/>
      <color theme="1"/>
      <name val="Arial"/>
      <family val="2"/>
    </font>
    <font>
      <sz val="10"/>
      <color rgb="FF000000"/>
      <name val="Arial"/>
      <family val="2"/>
    </font>
    <font>
      <b/>
      <sz val="10"/>
      <color rgb="FF000000"/>
      <name val="Arial"/>
      <family val="2"/>
    </font>
    <font>
      <sz val="10"/>
      <color rgb="FF000000"/>
      <name val="Segoe UI Symbol"/>
      <family val="2"/>
    </font>
    <font>
      <sz val="12"/>
      <color rgb="FF000000"/>
      <name val="Aptos Narrow"/>
      <family val="2"/>
    </font>
    <font>
      <i/>
      <sz val="12"/>
      <color theme="1"/>
      <name val="Arial"/>
      <family val="2"/>
    </font>
    <font>
      <i/>
      <sz val="8"/>
      <color theme="1"/>
      <name val="Arial"/>
      <family val="2"/>
    </font>
    <font>
      <sz val="11"/>
      <name val="Arial"/>
      <family val="2"/>
    </font>
    <font>
      <sz val="11"/>
      <color rgb="FF000000"/>
      <name val="Arial"/>
      <family val="2"/>
    </font>
    <font>
      <b/>
      <sz val="12"/>
      <color rgb="FF000000"/>
      <name val="Arial"/>
      <family val="2"/>
    </font>
    <font>
      <sz val="12"/>
      <name val="Aptos Narrow"/>
      <family val="2"/>
      <scheme val="minor"/>
    </font>
    <font>
      <b/>
      <sz val="16"/>
      <color theme="1"/>
      <name val="Calibri "/>
    </font>
    <font>
      <b/>
      <sz val="20"/>
      <color theme="1"/>
      <name val="Calibri "/>
    </font>
    <font>
      <sz val="16"/>
      <color theme="1"/>
      <name val="Calibri "/>
    </font>
    <font>
      <b/>
      <u/>
      <sz val="12"/>
      <color theme="1"/>
      <name val="Aptos Narrow"/>
      <family val="2"/>
      <scheme val="minor"/>
    </font>
    <font>
      <b/>
      <u/>
      <sz val="12"/>
      <color rgb="FF0070C0"/>
      <name val="Aptos Narrow"/>
      <family val="2"/>
      <scheme val="minor"/>
    </font>
    <font>
      <u/>
      <sz val="12"/>
      <color rgb="FF0070C0"/>
      <name val="Aptos Narrow"/>
      <family val="2"/>
      <scheme val="minor"/>
    </font>
    <font>
      <sz val="12"/>
      <color theme="0"/>
      <name val="Aptos Narrow"/>
      <family val="2"/>
      <scheme val="minor"/>
    </font>
    <font>
      <u/>
      <sz val="12"/>
      <color theme="10"/>
      <name val="Arial"/>
      <family val="2"/>
    </font>
    <font>
      <sz val="10"/>
      <color rgb="FFFF0000"/>
      <name val="Arial"/>
      <family val="2"/>
    </font>
    <font>
      <sz val="9"/>
      <color rgb="FF000000"/>
      <name val="Arial"/>
      <family val="2"/>
    </font>
    <font>
      <b/>
      <sz val="9"/>
      <color rgb="FF000000"/>
      <name val="Arial"/>
      <family val="2"/>
    </font>
    <font>
      <b/>
      <sz val="9"/>
      <color theme="0"/>
      <name val="Arial"/>
      <family val="2"/>
    </font>
    <font>
      <b/>
      <sz val="9"/>
      <color rgb="FFFF0000"/>
      <name val="Arial"/>
      <family val="2"/>
    </font>
    <font>
      <b/>
      <sz val="16"/>
      <color rgb="FF000000"/>
      <name val="Arial"/>
      <family val="2"/>
    </font>
    <font>
      <u/>
      <sz val="11"/>
      <color rgb="FF0563C1"/>
      <name val="Arial"/>
      <family val="2"/>
    </font>
    <font>
      <sz val="12"/>
      <color rgb="FF000000"/>
      <name val="Arial"/>
      <family val="2"/>
    </font>
    <font>
      <b/>
      <sz val="12"/>
      <color rgb="FF000000"/>
      <name val="Arial"/>
      <family val="2"/>
    </font>
    <font>
      <sz val="12"/>
      <color rgb="FF000000"/>
      <name val="Arial"/>
      <family val="2"/>
    </font>
    <font>
      <b/>
      <sz val="11"/>
      <color rgb="FF000000"/>
      <name val="Arial"/>
      <family val="2"/>
    </font>
    <font>
      <i/>
      <sz val="12"/>
      <color theme="1"/>
      <name val="Aptos Narrow"/>
      <family val="2"/>
      <scheme val="minor"/>
    </font>
    <font>
      <sz val="8"/>
      <name val="Aptos Narrow"/>
      <family val="2"/>
      <scheme val="minor"/>
    </font>
  </fonts>
  <fills count="19">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4B89A"/>
        <bgColor indexed="64"/>
      </patternFill>
    </fill>
    <fill>
      <patternFill patternType="solid">
        <fgColor rgb="FFD9D9D9"/>
        <bgColor indexed="64"/>
      </patternFill>
    </fill>
    <fill>
      <patternFill patternType="solid">
        <fgColor rgb="FFBFBFBF"/>
        <bgColor rgb="FF000000"/>
      </patternFill>
    </fill>
    <fill>
      <patternFill patternType="solid">
        <fgColor theme="0" tint="-0.14999847407452621"/>
        <bgColor rgb="FF000000"/>
      </patternFill>
    </fill>
    <fill>
      <patternFill patternType="solid">
        <fgColor rgb="FFDAF2D0"/>
        <bgColor indexed="64"/>
      </patternFill>
    </fill>
    <fill>
      <patternFill patternType="solid">
        <fgColor rgb="FF8EC16B"/>
        <bgColor rgb="FF000000"/>
      </patternFill>
    </fill>
    <fill>
      <patternFill patternType="solid">
        <fgColor theme="9" tint="0.39997558519241921"/>
        <bgColor indexed="64"/>
      </patternFill>
    </fill>
    <fill>
      <patternFill patternType="solid">
        <fgColor rgb="FFFFFFFF"/>
        <bgColor rgb="FF000000"/>
      </patternFill>
    </fill>
    <fill>
      <patternFill patternType="solid">
        <fgColor rgb="FFF2CEEF"/>
        <bgColor indexed="64"/>
      </patternFill>
    </fill>
    <fill>
      <patternFill patternType="solid">
        <fgColor rgb="FF00B0F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s>
  <cellStyleXfs count="10">
    <xf numFmtId="0" fontId="0" fillId="0" borderId="0"/>
    <xf numFmtId="165" fontId="5" fillId="0" borderId="0" applyFont="0" applyFill="0" applyBorder="0" applyAlignment="0" applyProtection="0"/>
    <xf numFmtId="0" fontId="16" fillId="0" borderId="0"/>
    <xf numFmtId="164" fontId="5" fillId="0" borderId="0" applyFont="0" applyFill="0" applyBorder="0" applyAlignment="0" applyProtection="0"/>
    <xf numFmtId="0" fontId="18" fillId="0" borderId="0" applyNumberFormat="0" applyFill="0" applyBorder="0" applyAlignment="0" applyProtection="0"/>
    <xf numFmtId="0" fontId="4" fillId="0" borderId="0"/>
    <xf numFmtId="0" fontId="20" fillId="0" borderId="0" applyNumberFormat="0" applyFill="0" applyBorder="0" applyAlignment="0" applyProtection="0"/>
    <xf numFmtId="0" fontId="3" fillId="0" borderId="0"/>
    <xf numFmtId="0" fontId="2" fillId="0" borderId="0"/>
    <xf numFmtId="0" fontId="1" fillId="0" borderId="0"/>
  </cellStyleXfs>
  <cellXfs count="344">
    <xf numFmtId="0" fontId="0" fillId="0" borderId="0" xfId="0"/>
    <xf numFmtId="0" fontId="6" fillId="0" borderId="0" xfId="0" applyFont="1"/>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xf numFmtId="0" fontId="6" fillId="2" borderId="1" xfId="0" applyFont="1" applyFill="1" applyBorder="1"/>
    <xf numFmtId="0" fontId="6" fillId="0" borderId="1" xfId="0" applyFont="1" applyBorder="1"/>
    <xf numFmtId="0" fontId="6" fillId="0" borderId="0" xfId="0" applyFont="1" applyAlignment="1">
      <alignment horizontal="center" vertical="center"/>
    </xf>
    <xf numFmtId="0" fontId="11" fillId="0" borderId="0" xfId="0" applyFont="1"/>
    <xf numFmtId="0" fontId="8" fillId="0" borderId="0" xfId="0" applyFont="1"/>
    <xf numFmtId="166" fontId="6" fillId="3" borderId="1" xfId="0" applyNumberFormat="1" applyFont="1" applyFill="1" applyBorder="1" applyAlignment="1">
      <alignment horizontal="center" vertical="center"/>
    </xf>
    <xf numFmtId="166" fontId="6" fillId="2" borderId="1" xfId="1" applyNumberFormat="1" applyFont="1" applyFill="1" applyBorder="1" applyAlignment="1">
      <alignment horizontal="center"/>
    </xf>
    <xf numFmtId="167" fontId="6" fillId="2" borderId="1" xfId="0" applyNumberFormat="1" applyFont="1" applyFill="1" applyBorder="1" applyAlignment="1">
      <alignment horizontal="center"/>
    </xf>
    <xf numFmtId="168" fontId="6" fillId="3" borderId="1" xfId="0" applyNumberFormat="1" applyFont="1" applyFill="1" applyBorder="1" applyAlignment="1">
      <alignment horizontal="center"/>
    </xf>
    <xf numFmtId="1" fontId="6" fillId="3" borderId="1" xfId="0" applyNumberFormat="1" applyFont="1" applyFill="1" applyBorder="1" applyAlignment="1">
      <alignment horizontal="center"/>
    </xf>
    <xf numFmtId="0" fontId="6" fillId="3" borderId="1" xfId="0" applyFont="1" applyFill="1" applyBorder="1" applyAlignment="1">
      <alignment horizontal="center"/>
    </xf>
    <xf numFmtId="0" fontId="6" fillId="0" borderId="1" xfId="0" applyFont="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0" xfId="0" applyFont="1" applyAlignment="1">
      <alignment horizontal="center" vertical="center"/>
    </xf>
    <xf numFmtId="0" fontId="0" fillId="0" borderId="0" xfId="0" applyAlignment="1">
      <alignment horizontal="left"/>
    </xf>
    <xf numFmtId="0" fontId="0" fillId="0" borderId="0" xfId="0" applyAlignment="1">
      <alignment horizontal="center"/>
    </xf>
    <xf numFmtId="0" fontId="6" fillId="0" borderId="0" xfId="0" applyFont="1" applyAlignment="1">
      <alignment vertical="center"/>
    </xf>
    <xf numFmtId="0" fontId="6" fillId="0" borderId="0" xfId="0" applyFont="1" applyAlignment="1">
      <alignment horizontal="left" vertical="center" indent="6"/>
    </xf>
    <xf numFmtId="0" fontId="8" fillId="3" borderId="6" xfId="0" applyFont="1" applyFill="1" applyBorder="1"/>
    <xf numFmtId="0" fontId="6" fillId="3" borderId="7" xfId="0" applyFont="1" applyFill="1" applyBorder="1"/>
    <xf numFmtId="0" fontId="6" fillId="3" borderId="8" xfId="0" applyFont="1" applyFill="1" applyBorder="1"/>
    <xf numFmtId="0" fontId="6" fillId="3" borderId="5" xfId="0" applyFont="1" applyFill="1" applyBorder="1"/>
    <xf numFmtId="0" fontId="6" fillId="3" borderId="0" xfId="0" applyFont="1" applyFill="1"/>
    <xf numFmtId="0" fontId="6" fillId="3" borderId="9" xfId="0" applyFont="1" applyFill="1" applyBorder="1"/>
    <xf numFmtId="0" fontId="6" fillId="3" borderId="10" xfId="0" applyFont="1" applyFill="1" applyBorder="1"/>
    <xf numFmtId="0" fontId="6" fillId="3" borderId="11" xfId="0" applyFont="1" applyFill="1" applyBorder="1"/>
    <xf numFmtId="0" fontId="6" fillId="3" borderId="12" xfId="0" applyFont="1" applyFill="1" applyBorder="1"/>
    <xf numFmtId="0" fontId="12" fillId="0" borderId="0" xfId="0" applyFont="1"/>
    <xf numFmtId="0" fontId="6" fillId="2" borderId="1" xfId="0" applyFont="1" applyFill="1" applyBorder="1" applyAlignment="1">
      <alignment horizontal="center" vertical="center"/>
    </xf>
    <xf numFmtId="0" fontId="6" fillId="2" borderId="1" xfId="0" applyFont="1" applyFill="1" applyBorder="1" applyAlignment="1">
      <alignment vertical="center"/>
    </xf>
    <xf numFmtId="0" fontId="6" fillId="2" borderId="1" xfId="0" applyFont="1" applyFill="1" applyBorder="1" applyAlignment="1">
      <alignment horizontal="left" vertical="center"/>
    </xf>
    <xf numFmtId="0" fontId="10" fillId="0" borderId="0" xfId="0" applyFont="1"/>
    <xf numFmtId="0" fontId="6" fillId="2" borderId="1" xfId="0" applyFont="1" applyFill="1" applyBorder="1" applyAlignment="1">
      <alignment horizontal="center"/>
    </xf>
    <xf numFmtId="0" fontId="0" fillId="2" borderId="1" xfId="0" applyFill="1" applyBorder="1"/>
    <xf numFmtId="9" fontId="6" fillId="2" borderId="1" xfId="0" applyNumberFormat="1" applyFont="1" applyFill="1" applyBorder="1" applyAlignment="1">
      <alignment horizontal="center"/>
    </xf>
    <xf numFmtId="0" fontId="6" fillId="0" borderId="0" xfId="0" applyFont="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top"/>
    </xf>
    <xf numFmtId="0" fontId="6" fillId="0" borderId="1" xfId="0" applyFont="1" applyBorder="1" applyAlignment="1">
      <alignment horizontal="center" vertical="center"/>
    </xf>
    <xf numFmtId="0" fontId="8" fillId="0" borderId="1" xfId="0" applyFont="1" applyBorder="1"/>
    <xf numFmtId="0" fontId="17" fillId="0" borderId="0" xfId="0" applyFont="1"/>
    <xf numFmtId="0" fontId="6" fillId="0" borderId="0" xfId="0" applyFont="1" applyAlignment="1">
      <alignment wrapText="1"/>
    </xf>
    <xf numFmtId="0" fontId="8" fillId="2" borderId="1" xfId="0" applyFont="1" applyFill="1" applyBorder="1" applyAlignment="1">
      <alignment horizontal="center" vertical="center"/>
    </xf>
    <xf numFmtId="0" fontId="6" fillId="0" borderId="1" xfId="0" applyFont="1" applyBorder="1" applyAlignment="1">
      <alignment vertical="center"/>
    </xf>
    <xf numFmtId="17" fontId="6" fillId="0" borderId="1" xfId="0" applyNumberFormat="1" applyFont="1" applyBorder="1" applyAlignment="1">
      <alignment horizontal="center" vertical="center"/>
    </xf>
    <xf numFmtId="0" fontId="6" fillId="0" borderId="1" xfId="0" applyFont="1" applyBorder="1" applyAlignment="1">
      <alignment horizontal="left" vertical="center"/>
    </xf>
    <xf numFmtId="0" fontId="8" fillId="0" borderId="1" xfId="0" applyFont="1" applyBorder="1" applyAlignment="1">
      <alignment horizontal="left" vertical="center"/>
    </xf>
    <xf numFmtId="170" fontId="6" fillId="2" borderId="1" xfId="0" applyNumberFormat="1" applyFont="1" applyFill="1" applyBorder="1" applyAlignment="1">
      <alignment horizontal="center" vertical="center"/>
    </xf>
    <xf numFmtId="170" fontId="6" fillId="0" borderId="1" xfId="0" applyNumberFormat="1" applyFont="1" applyBorder="1"/>
    <xf numFmtId="0" fontId="18" fillId="0" borderId="0" xfId="4"/>
    <xf numFmtId="0" fontId="6" fillId="0" borderId="0" xfId="0" applyFont="1" applyAlignment="1">
      <alignment horizontal="right"/>
    </xf>
    <xf numFmtId="0" fontId="6" fillId="0" borderId="2" xfId="0" applyFont="1" applyBorder="1"/>
    <xf numFmtId="0" fontId="6" fillId="0" borderId="3" xfId="0" applyFont="1" applyBorder="1"/>
    <xf numFmtId="0" fontId="6" fillId="7" borderId="1" xfId="0" applyFont="1" applyFill="1" applyBorder="1" applyAlignment="1">
      <alignment horizontal="center"/>
    </xf>
    <xf numFmtId="0" fontId="6" fillId="7" borderId="1" xfId="0" applyFont="1" applyFill="1" applyBorder="1"/>
    <xf numFmtId="166" fontId="6" fillId="7" borderId="1" xfId="1" applyNumberFormat="1" applyFont="1" applyFill="1" applyBorder="1" applyAlignment="1"/>
    <xf numFmtId="167" fontId="6" fillId="7" borderId="1" xfId="0" applyNumberFormat="1" applyFont="1" applyFill="1" applyBorder="1" applyAlignment="1">
      <alignment horizontal="center"/>
    </xf>
    <xf numFmtId="168" fontId="6" fillId="7" borderId="1" xfId="0" applyNumberFormat="1" applyFont="1" applyFill="1" applyBorder="1"/>
    <xf numFmtId="169" fontId="6" fillId="7" borderId="1" xfId="0" applyNumberFormat="1" applyFont="1" applyFill="1" applyBorder="1" applyAlignment="1">
      <alignment horizontal="center"/>
    </xf>
    <xf numFmtId="1" fontId="6" fillId="7" borderId="1" xfId="0" applyNumberFormat="1" applyFont="1" applyFill="1" applyBorder="1" applyAlignment="1">
      <alignment horizontal="center"/>
    </xf>
    <xf numFmtId="0" fontId="6" fillId="0" borderId="5" xfId="0" applyFont="1" applyBorder="1"/>
    <xf numFmtId="0" fontId="6" fillId="3" borderId="1" xfId="0" applyFont="1" applyFill="1" applyBorder="1" applyAlignment="1">
      <alignment horizontal="center" vertical="center"/>
    </xf>
    <xf numFmtId="0" fontId="13" fillId="0" borderId="18"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8" xfId="0" applyFont="1" applyBorder="1" applyAlignment="1">
      <alignment horizontal="center" vertical="center"/>
    </xf>
    <xf numFmtId="0" fontId="13" fillId="0" borderId="23" xfId="0" applyFont="1" applyBorder="1" applyAlignment="1">
      <alignment horizontal="center" vertical="center"/>
    </xf>
    <xf numFmtId="0" fontId="13" fillId="0" borderId="20" xfId="0" applyFont="1" applyBorder="1" applyAlignment="1">
      <alignment horizontal="center" vertical="center"/>
    </xf>
    <xf numFmtId="0" fontId="13" fillId="0" borderId="36" xfId="0" applyFont="1" applyBorder="1" applyAlignment="1">
      <alignment horizontal="center" vertical="center"/>
    </xf>
    <xf numFmtId="0" fontId="13" fillId="0" borderId="20" xfId="0" applyFont="1" applyBorder="1" applyAlignment="1">
      <alignment horizontal="center"/>
    </xf>
    <xf numFmtId="167" fontId="6" fillId="5" borderId="0" xfId="0" applyNumberFormat="1" applyFont="1" applyFill="1" applyAlignment="1">
      <alignment horizontal="center"/>
    </xf>
    <xf numFmtId="171" fontId="6" fillId="3" borderId="1" xfId="0" applyNumberFormat="1" applyFont="1" applyFill="1" applyBorder="1"/>
    <xf numFmtId="0" fontId="6" fillId="3" borderId="1" xfId="0" applyFont="1" applyFill="1" applyBorder="1" applyAlignment="1">
      <alignment horizontal="left" vertical="center"/>
    </xf>
    <xf numFmtId="0" fontId="0" fillId="0" borderId="0" xfId="0" applyAlignment="1">
      <alignment horizontal="center" vertical="center"/>
    </xf>
    <xf numFmtId="172" fontId="6" fillId="3" borderId="1" xfId="0" applyNumberFormat="1" applyFont="1" applyFill="1" applyBorder="1" applyAlignment="1">
      <alignment horizontal="center"/>
    </xf>
    <xf numFmtId="0" fontId="0" fillId="7" borderId="1" xfId="0" applyFill="1" applyBorder="1" applyAlignment="1">
      <alignment horizontal="center" vertical="center"/>
    </xf>
    <xf numFmtId="167" fontId="6" fillId="8" borderId="1" xfId="0" applyNumberFormat="1" applyFont="1" applyFill="1" applyBorder="1" applyAlignment="1">
      <alignment horizontal="center"/>
    </xf>
    <xf numFmtId="166" fontId="6" fillId="8" borderId="1" xfId="1" applyNumberFormat="1" applyFont="1" applyFill="1" applyBorder="1" applyAlignment="1"/>
    <xf numFmtId="0" fontId="6" fillId="8" borderId="1" xfId="0" applyFont="1" applyFill="1" applyBorder="1"/>
    <xf numFmtId="0" fontId="6" fillId="4" borderId="1" xfId="0" applyFont="1" applyFill="1" applyBorder="1" applyAlignment="1">
      <alignment horizontal="center" vertical="center" wrapText="1"/>
    </xf>
    <xf numFmtId="166" fontId="6" fillId="3" borderId="1" xfId="0" applyNumberFormat="1" applyFont="1" applyFill="1" applyBorder="1" applyAlignment="1">
      <alignment horizontal="center"/>
    </xf>
    <xf numFmtId="0" fontId="15" fillId="0" borderId="0" xfId="0" applyFont="1"/>
    <xf numFmtId="165" fontId="6" fillId="7" borderId="1" xfId="0" applyNumberFormat="1" applyFont="1" applyFill="1" applyBorder="1" applyAlignment="1">
      <alignment vertical="center"/>
    </xf>
    <xf numFmtId="0" fontId="13" fillId="2" borderId="1" xfId="0" applyFont="1" applyFill="1" applyBorder="1" applyAlignment="1">
      <alignment horizontal="center" vertical="center"/>
    </xf>
    <xf numFmtId="0" fontId="6" fillId="3" borderId="34" xfId="0" applyFont="1" applyFill="1" applyBorder="1" applyAlignment="1">
      <alignment vertical="center"/>
    </xf>
    <xf numFmtId="0" fontId="6" fillId="2" borderId="27" xfId="0" applyFont="1" applyFill="1" applyBorder="1" applyAlignment="1">
      <alignment vertical="center"/>
    </xf>
    <xf numFmtId="0" fontId="25" fillId="0" borderId="26" xfId="0" applyFont="1" applyBorder="1" applyAlignment="1">
      <alignment horizontal="center" vertical="center" wrapText="1"/>
    </xf>
    <xf numFmtId="0" fontId="23" fillId="0" borderId="26" xfId="0" applyFont="1" applyBorder="1" applyAlignment="1">
      <alignment horizontal="center" vertical="center" wrapText="1"/>
    </xf>
    <xf numFmtId="0" fontId="6" fillId="0" borderId="0" xfId="0" applyFont="1" applyAlignment="1">
      <alignment horizontal="center" vertical="center" wrapText="1"/>
    </xf>
    <xf numFmtId="0" fontId="11" fillId="0" borderId="0" xfId="0" applyFont="1" applyAlignment="1">
      <alignment horizontal="center" vertical="center" wrapText="1"/>
    </xf>
    <xf numFmtId="0" fontId="9" fillId="4" borderId="0" xfId="0" applyFont="1" applyFill="1" applyAlignment="1">
      <alignment horizontal="center" vertical="top" wrapText="1"/>
    </xf>
    <xf numFmtId="0" fontId="6" fillId="3" borderId="13" xfId="0" applyFont="1" applyFill="1" applyBorder="1" applyAlignment="1">
      <alignment horizontal="left" vertical="center"/>
    </xf>
    <xf numFmtId="0" fontId="23" fillId="0" borderId="22" xfId="0" applyFont="1" applyBorder="1" applyAlignment="1">
      <alignment horizontal="left" vertical="center" wrapText="1"/>
    </xf>
    <xf numFmtId="0" fontId="23" fillId="0" borderId="0" xfId="0" applyFont="1" applyAlignment="1">
      <alignment horizontal="left" vertical="center" wrapText="1"/>
    </xf>
    <xf numFmtId="0" fontId="13" fillId="0" borderId="36" xfId="0" applyFont="1" applyBorder="1" applyAlignment="1">
      <alignment horizontal="center" vertical="center" wrapText="1"/>
    </xf>
    <xf numFmtId="43" fontId="6" fillId="3" borderId="1" xfId="0" applyNumberFormat="1" applyFont="1" applyFill="1" applyBorder="1" applyAlignment="1">
      <alignment horizontal="center" vertical="center"/>
    </xf>
    <xf numFmtId="164" fontId="6" fillId="3" borderId="1" xfId="3" applyFont="1" applyFill="1" applyBorder="1" applyAlignment="1">
      <alignment horizontal="center"/>
    </xf>
    <xf numFmtId="173" fontId="6" fillId="3" borderId="1" xfId="3" applyNumberFormat="1" applyFont="1" applyFill="1" applyBorder="1" applyAlignment="1">
      <alignment horizontal="center" vertical="center"/>
    </xf>
    <xf numFmtId="0" fontId="6" fillId="0" borderId="0" xfId="0" applyFont="1" applyAlignment="1">
      <alignment horizontal="center"/>
    </xf>
    <xf numFmtId="172" fontId="6" fillId="2" borderId="1" xfId="0" applyNumberFormat="1" applyFont="1" applyFill="1" applyBorder="1" applyAlignment="1">
      <alignment vertical="center"/>
    </xf>
    <xf numFmtId="0" fontId="14" fillId="4" borderId="1" xfId="0" applyFont="1" applyFill="1" applyBorder="1" applyAlignment="1">
      <alignment horizontal="center" wrapText="1"/>
    </xf>
    <xf numFmtId="0" fontId="24" fillId="9" borderId="45" xfId="0" applyFont="1" applyFill="1" applyBorder="1" applyAlignment="1">
      <alignment horizontal="center" vertical="center" wrapText="1"/>
    </xf>
    <xf numFmtId="0" fontId="0" fillId="9" borderId="45" xfId="0" applyFill="1" applyBorder="1" applyAlignment="1">
      <alignment vertical="center" wrapText="1"/>
    </xf>
    <xf numFmtId="0" fontId="23" fillId="0" borderId="45" xfId="0" applyFont="1" applyBorder="1" applyAlignment="1">
      <alignment horizontal="center" vertical="center" wrapText="1"/>
    </xf>
    <xf numFmtId="0" fontId="23" fillId="0" borderId="45" xfId="0" applyFont="1" applyBorder="1" applyAlignment="1">
      <alignment horizontal="left" vertical="center" wrapText="1"/>
    </xf>
    <xf numFmtId="0" fontId="25" fillId="0" borderId="45" xfId="0" applyFont="1" applyBorder="1" applyAlignment="1">
      <alignment horizontal="center" vertical="center" wrapText="1"/>
    </xf>
    <xf numFmtId="0" fontId="0" fillId="0" borderId="45" xfId="0" applyBorder="1" applyAlignment="1">
      <alignment horizontal="center" vertical="center" wrapText="1"/>
    </xf>
    <xf numFmtId="0" fontId="23" fillId="0" borderId="45" xfId="0" applyFont="1" applyBorder="1" applyAlignment="1">
      <alignment vertical="center" wrapText="1"/>
    </xf>
    <xf numFmtId="0" fontId="23" fillId="10" borderId="45" xfId="0" applyFont="1" applyFill="1" applyBorder="1" applyAlignment="1">
      <alignment horizontal="center" vertical="center" wrapText="1"/>
    </xf>
    <xf numFmtId="0" fontId="26" fillId="0" borderId="45" xfId="0" applyFont="1" applyBorder="1" applyAlignment="1">
      <alignment horizontal="center" vertical="center" wrapText="1"/>
    </xf>
    <xf numFmtId="172" fontId="6" fillId="7" borderId="1" xfId="0" applyNumberFormat="1" applyFont="1" applyFill="1" applyBorder="1" applyAlignment="1">
      <alignment horizontal="center"/>
    </xf>
    <xf numFmtId="166" fontId="6" fillId="7" borderId="1" xfId="0" applyNumberFormat="1" applyFont="1" applyFill="1" applyBorder="1" applyAlignment="1">
      <alignment vertical="center"/>
    </xf>
    <xf numFmtId="0" fontId="6" fillId="13" borderId="13" xfId="0" applyFont="1" applyFill="1" applyBorder="1" applyAlignment="1">
      <alignment horizontal="left" vertical="center"/>
    </xf>
    <xf numFmtId="166" fontId="6" fillId="13" borderId="1" xfId="0" applyNumberFormat="1" applyFont="1" applyFill="1" applyBorder="1" applyAlignment="1">
      <alignment vertical="center"/>
    </xf>
    <xf numFmtId="0" fontId="27" fillId="0" borderId="0" xfId="0" applyFont="1"/>
    <xf numFmtId="0" fontId="13" fillId="13" borderId="1" xfId="0" applyFont="1" applyFill="1" applyBorder="1" applyAlignment="1">
      <alignment horizontal="center" vertical="center"/>
    </xf>
    <xf numFmtId="0" fontId="8" fillId="0" borderId="1" xfId="0" applyFont="1" applyBorder="1" applyAlignment="1">
      <alignment vertical="center"/>
    </xf>
    <xf numFmtId="0" fontId="6" fillId="2" borderId="4" xfId="0" applyFont="1" applyFill="1" applyBorder="1" applyAlignment="1">
      <alignment horizontal="center" vertical="center"/>
    </xf>
    <xf numFmtId="0" fontId="6" fillId="2" borderId="4" xfId="0" applyFont="1" applyFill="1" applyBorder="1"/>
    <xf numFmtId="0" fontId="6" fillId="2" borderId="4" xfId="0" applyFont="1" applyFill="1" applyBorder="1" applyAlignment="1">
      <alignment horizontal="center"/>
    </xf>
    <xf numFmtId="0" fontId="6" fillId="0" borderId="1" xfId="0" applyFont="1" applyBorder="1" applyAlignment="1">
      <alignment vertical="center" wrapText="1"/>
    </xf>
    <xf numFmtId="0" fontId="28" fillId="0" borderId="0" xfId="0" applyFont="1" applyAlignment="1">
      <alignment wrapText="1"/>
    </xf>
    <xf numFmtId="0" fontId="13" fillId="0" borderId="44" xfId="0" applyFont="1" applyBorder="1" applyAlignment="1">
      <alignment horizontal="center" vertical="center" wrapText="1"/>
    </xf>
    <xf numFmtId="0" fontId="2" fillId="0" borderId="0" xfId="8"/>
    <xf numFmtId="0" fontId="19" fillId="0" borderId="0" xfId="8" applyFont="1"/>
    <xf numFmtId="0" fontId="0" fillId="2" borderId="1" xfId="0" applyFill="1" applyBorder="1" applyAlignment="1">
      <alignment horizontal="center" vertical="center"/>
    </xf>
    <xf numFmtId="0" fontId="28" fillId="0" borderId="0" xfId="0" applyFont="1" applyAlignment="1">
      <alignment horizontal="left" vertical="center"/>
    </xf>
    <xf numFmtId="0" fontId="1" fillId="0" borderId="0" xfId="9"/>
    <xf numFmtId="0" fontId="1" fillId="0" borderId="0" xfId="9" applyAlignment="1">
      <alignment horizontal="center" vertical="center"/>
    </xf>
    <xf numFmtId="0" fontId="30" fillId="0" borderId="0" xfId="9" applyFont="1"/>
    <xf numFmtId="0" fontId="41" fillId="0" borderId="0" xfId="9" applyFont="1" applyAlignment="1">
      <alignment horizontal="center" vertical="center"/>
    </xf>
    <xf numFmtId="8" fontId="42" fillId="11" borderId="40" xfId="9" applyNumberFormat="1" applyFont="1" applyFill="1" applyBorder="1" applyAlignment="1">
      <alignment vertical="center" wrapText="1"/>
    </xf>
    <xf numFmtId="8" fontId="42" fillId="12" borderId="22" xfId="9" applyNumberFormat="1" applyFont="1" applyFill="1" applyBorder="1" applyAlignment="1">
      <alignment vertical="center"/>
    </xf>
    <xf numFmtId="8" fontId="42" fillId="12" borderId="43" xfId="9" applyNumberFormat="1" applyFont="1" applyFill="1" applyBorder="1" applyAlignment="1">
      <alignment vertical="center"/>
    </xf>
    <xf numFmtId="0" fontId="42" fillId="0" borderId="43" xfId="9" applyFont="1" applyBorder="1" applyAlignment="1">
      <alignment vertical="center" wrapText="1"/>
    </xf>
    <xf numFmtId="0" fontId="43" fillId="14" borderId="39" xfId="9" applyFont="1" applyFill="1" applyBorder="1" applyAlignment="1">
      <alignment horizontal="center" vertical="center" wrapText="1"/>
    </xf>
    <xf numFmtId="8" fontId="42" fillId="11" borderId="42" xfId="9" applyNumberFormat="1" applyFont="1" applyFill="1" applyBorder="1" applyAlignment="1">
      <alignment vertical="center" wrapText="1"/>
    </xf>
    <xf numFmtId="8" fontId="42" fillId="0" borderId="13" xfId="9" applyNumberFormat="1" applyFont="1" applyBorder="1" applyAlignment="1">
      <alignment vertical="center" wrapText="1"/>
    </xf>
    <xf numFmtId="8" fontId="42" fillId="0" borderId="1" xfId="9" applyNumberFormat="1" applyFont="1" applyBorder="1" applyAlignment="1">
      <alignment vertical="center" wrapText="1"/>
    </xf>
    <xf numFmtId="0" fontId="42" fillId="0" borderId="12" xfId="9" applyFont="1" applyBorder="1" applyAlignment="1">
      <alignment vertical="center" wrapText="1"/>
    </xf>
    <xf numFmtId="0" fontId="43" fillId="14" borderId="41" xfId="9" applyFont="1" applyFill="1" applyBorder="1" applyAlignment="1">
      <alignment horizontal="center" vertical="center" wrapText="1"/>
    </xf>
    <xf numFmtId="8" fontId="1" fillId="0" borderId="0" xfId="9" applyNumberFormat="1" applyAlignment="1">
      <alignment horizontal="center" vertical="center"/>
    </xf>
    <xf numFmtId="8" fontId="42" fillId="8" borderId="13" xfId="9" applyNumberFormat="1" applyFont="1" applyFill="1" applyBorder="1" applyAlignment="1">
      <alignment vertical="center" wrapText="1"/>
    </xf>
    <xf numFmtId="8" fontId="42" fillId="8" borderId="1" xfId="9" applyNumberFormat="1" applyFont="1" applyFill="1" applyBorder="1" applyAlignment="1">
      <alignment vertical="center" wrapText="1"/>
    </xf>
    <xf numFmtId="0" fontId="43" fillId="14" borderId="1" xfId="9" applyFont="1" applyFill="1" applyBorder="1" applyAlignment="1">
      <alignment horizontal="center" vertical="center" wrapText="1"/>
    </xf>
    <xf numFmtId="0" fontId="42" fillId="0" borderId="15" xfId="9" applyFont="1" applyBorder="1" applyAlignment="1">
      <alignment vertical="center" wrapText="1"/>
    </xf>
    <xf numFmtId="0" fontId="21" fillId="0" borderId="0" xfId="9" applyFont="1" applyAlignment="1">
      <alignment horizontal="center" vertical="center"/>
    </xf>
    <xf numFmtId="0" fontId="43" fillId="14" borderId="1" xfId="9" applyFont="1" applyFill="1" applyBorder="1" applyAlignment="1">
      <alignment horizontal="center" wrapText="1"/>
    </xf>
    <xf numFmtId="0" fontId="30" fillId="0" borderId="0" xfId="9" applyFont="1" applyAlignment="1">
      <alignment horizontal="center" vertical="center"/>
    </xf>
    <xf numFmtId="0" fontId="31" fillId="14" borderId="31" xfId="9" applyFont="1" applyFill="1" applyBorder="1" applyAlignment="1">
      <alignment horizontal="center" wrapText="1"/>
    </xf>
    <xf numFmtId="0" fontId="1" fillId="0" borderId="51" xfId="9" applyBorder="1" applyAlignment="1">
      <alignment wrapText="1"/>
    </xf>
    <xf numFmtId="0" fontId="1" fillId="0" borderId="11" xfId="9" applyBorder="1" applyAlignment="1">
      <alignment wrapText="1"/>
    </xf>
    <xf numFmtId="0" fontId="31" fillId="14" borderId="1" xfId="9" applyFont="1" applyFill="1" applyBorder="1" applyAlignment="1">
      <alignment horizontal="center" wrapText="1"/>
    </xf>
    <xf numFmtId="17" fontId="31" fillId="14" borderId="1" xfId="9" applyNumberFormat="1" applyFont="1" applyFill="1" applyBorder="1" applyAlignment="1">
      <alignment wrapText="1"/>
    </xf>
    <xf numFmtId="0" fontId="31" fillId="15" borderId="46" xfId="9" applyFont="1" applyFill="1" applyBorder="1" applyAlignment="1">
      <alignment wrapText="1"/>
    </xf>
    <xf numFmtId="0" fontId="31" fillId="14" borderId="37" xfId="9" applyFont="1" applyFill="1" applyBorder="1" applyAlignment="1">
      <alignment wrapText="1"/>
    </xf>
    <xf numFmtId="0" fontId="30" fillId="16" borderId="0" xfId="9" applyFont="1" applyFill="1"/>
    <xf numFmtId="0" fontId="30" fillId="16" borderId="0" xfId="9" applyFont="1" applyFill="1" applyAlignment="1">
      <alignment wrapText="1"/>
    </xf>
    <xf numFmtId="0" fontId="46" fillId="16" borderId="0" xfId="9" applyFont="1" applyFill="1" applyAlignment="1">
      <alignment wrapText="1"/>
    </xf>
    <xf numFmtId="0" fontId="11" fillId="18" borderId="0" xfId="0" applyFont="1" applyFill="1"/>
    <xf numFmtId="0" fontId="6" fillId="18" borderId="0" xfId="0" applyFont="1" applyFill="1"/>
    <xf numFmtId="0" fontId="48" fillId="0" borderId="1" xfId="0" applyFont="1" applyBorder="1" applyAlignment="1">
      <alignment vertical="center" wrapText="1"/>
    </xf>
    <xf numFmtId="0" fontId="31" fillId="0" borderId="0" xfId="9" applyFont="1"/>
    <xf numFmtId="0" fontId="46" fillId="0" borderId="0" xfId="9" applyFont="1" applyAlignment="1">
      <alignment wrapText="1"/>
    </xf>
    <xf numFmtId="0" fontId="30" fillId="0" borderId="0" xfId="9" applyFont="1" applyAlignment="1">
      <alignment wrapText="1"/>
    </xf>
    <xf numFmtId="0" fontId="47" fillId="0" borderId="0" xfId="9" applyFont="1" applyAlignment="1">
      <alignment wrapText="1"/>
    </xf>
    <xf numFmtId="0" fontId="42" fillId="5" borderId="1" xfId="9" applyFont="1" applyFill="1" applyBorder="1" applyAlignment="1">
      <alignment vertical="center" wrapText="1"/>
    </xf>
    <xf numFmtId="0" fontId="42" fillId="5" borderId="15" xfId="9" applyFont="1" applyFill="1" applyBorder="1" applyAlignment="1">
      <alignment vertical="center" wrapText="1"/>
    </xf>
    <xf numFmtId="0" fontId="29" fillId="13" borderId="1" xfId="5" applyFont="1" applyFill="1" applyBorder="1" applyAlignment="1">
      <alignment vertical="top" wrapText="1"/>
    </xf>
    <xf numFmtId="0" fontId="30" fillId="13" borderId="1" xfId="5" applyFont="1" applyFill="1" applyBorder="1" applyAlignment="1">
      <alignment vertical="top" wrapText="1"/>
    </xf>
    <xf numFmtId="0" fontId="10" fillId="0" borderId="0" xfId="0" applyFont="1" applyAlignment="1">
      <alignment horizontal="center"/>
    </xf>
    <xf numFmtId="0" fontId="50" fillId="0" borderId="1" xfId="0" applyFont="1" applyBorder="1" applyAlignment="1">
      <alignment vertical="center" wrapText="1"/>
    </xf>
    <xf numFmtId="0" fontId="49" fillId="0" borderId="1" xfId="0" applyFont="1" applyBorder="1" applyAlignment="1">
      <alignment vertical="center" wrapText="1"/>
    </xf>
    <xf numFmtId="169" fontId="6" fillId="5" borderId="3" xfId="0" applyNumberFormat="1" applyFont="1" applyFill="1" applyBorder="1"/>
    <xf numFmtId="0" fontId="23" fillId="10" borderId="45" xfId="0" applyFont="1" applyFill="1" applyBorder="1" applyAlignment="1">
      <alignment horizontal="left" vertical="center" wrapText="1"/>
    </xf>
    <xf numFmtId="0" fontId="6" fillId="2" borderId="0" xfId="0" applyFont="1" applyFill="1" applyAlignment="1">
      <alignment vertical="center"/>
    </xf>
    <xf numFmtId="0" fontId="6" fillId="0" borderId="1" xfId="0" applyFont="1" applyBorder="1" applyAlignment="1">
      <alignment horizontal="left" vertical="center" wrapText="1"/>
    </xf>
    <xf numFmtId="0" fontId="6" fillId="0" borderId="13" xfId="0" applyFont="1" applyBorder="1" applyAlignment="1">
      <alignment horizontal="center" vertical="center"/>
    </xf>
    <xf numFmtId="0" fontId="11" fillId="18" borderId="0" xfId="0" applyFont="1" applyFill="1" applyAlignment="1">
      <alignment horizontal="left"/>
    </xf>
    <xf numFmtId="0" fontId="8" fillId="13" borderId="6" xfId="0" applyFont="1" applyFill="1" applyBorder="1"/>
    <xf numFmtId="0" fontId="6" fillId="13" borderId="7" xfId="0" applyFont="1" applyFill="1" applyBorder="1"/>
    <xf numFmtId="0" fontId="6" fillId="13" borderId="8" xfId="0" applyFont="1" applyFill="1" applyBorder="1"/>
    <xf numFmtId="0" fontId="6" fillId="13" borderId="5" xfId="0" applyFont="1" applyFill="1" applyBorder="1"/>
    <xf numFmtId="0" fontId="6" fillId="13" borderId="9" xfId="0" applyFont="1" applyFill="1" applyBorder="1"/>
    <xf numFmtId="0" fontId="6" fillId="13" borderId="10" xfId="0" applyFont="1" applyFill="1" applyBorder="1"/>
    <xf numFmtId="0" fontId="6" fillId="13" borderId="11" xfId="0" applyFont="1" applyFill="1" applyBorder="1"/>
    <xf numFmtId="0" fontId="6" fillId="13" borderId="12" xfId="0" applyFont="1" applyFill="1" applyBorder="1"/>
    <xf numFmtId="0" fontId="6" fillId="13" borderId="0" xfId="0" applyFont="1" applyFill="1"/>
    <xf numFmtId="0" fontId="6" fillId="0" borderId="13" xfId="0" applyFont="1" applyBorder="1" applyAlignment="1">
      <alignment vertical="center"/>
    </xf>
    <xf numFmtId="0" fontId="6" fillId="0" borderId="14" xfId="0" applyFont="1" applyBorder="1" applyAlignment="1">
      <alignment vertical="center"/>
    </xf>
    <xf numFmtId="175" fontId="6" fillId="0" borderId="1" xfId="0" applyNumberFormat="1" applyFont="1" applyBorder="1" applyAlignment="1">
      <alignment horizontal="center" vertical="center"/>
    </xf>
    <xf numFmtId="175" fontId="6" fillId="0" borderId="1" xfId="3" applyNumberFormat="1" applyFont="1" applyBorder="1" applyAlignment="1">
      <alignment horizontal="center" vertical="center"/>
    </xf>
    <xf numFmtId="175" fontId="6" fillId="0" borderId="15" xfId="0" applyNumberFormat="1" applyFont="1" applyBorder="1" applyAlignment="1">
      <alignment vertical="center"/>
    </xf>
    <xf numFmtId="175" fontId="6" fillId="0" borderId="1" xfId="0" applyNumberFormat="1" applyFont="1" applyBorder="1"/>
    <xf numFmtId="173" fontId="6" fillId="0" borderId="1" xfId="3" applyNumberFormat="1" applyFont="1" applyBorder="1" applyAlignment="1">
      <alignment horizontal="center" vertical="center"/>
    </xf>
    <xf numFmtId="173" fontId="0" fillId="0" borderId="0" xfId="0" applyNumberFormat="1"/>
    <xf numFmtId="173" fontId="6" fillId="0" borderId="0" xfId="0" applyNumberFormat="1" applyFont="1" applyAlignment="1">
      <alignment horizontal="center" vertical="center"/>
    </xf>
    <xf numFmtId="175" fontId="0" fillId="0" borderId="0" xfId="0" applyNumberFormat="1"/>
    <xf numFmtId="175" fontId="6" fillId="0" borderId="0" xfId="0" applyNumberFormat="1" applyFont="1"/>
    <xf numFmtId="0" fontId="32" fillId="0" borderId="30" xfId="8" applyFont="1" applyBorder="1" applyAlignment="1">
      <alignment horizontal="center" vertical="center" wrapText="1"/>
    </xf>
    <xf numFmtId="0" fontId="32" fillId="0" borderId="47" xfId="8" applyFont="1" applyBorder="1" applyAlignment="1">
      <alignment horizontal="center" vertical="center" wrapText="1"/>
    </xf>
    <xf numFmtId="0" fontId="32" fillId="0" borderId="32" xfId="8" applyFont="1" applyBorder="1" applyAlignment="1">
      <alignment horizontal="center" vertical="center" wrapText="1"/>
    </xf>
    <xf numFmtId="0" fontId="32" fillId="0" borderId="1" xfId="8" applyFont="1" applyBorder="1" applyAlignment="1">
      <alignment horizontal="center" vertical="center" wrapText="1"/>
    </xf>
    <xf numFmtId="0" fontId="33" fillId="0" borderId="28" xfId="8" applyFont="1" applyBorder="1" applyAlignment="1">
      <alignment horizontal="center" vertical="center" wrapText="1"/>
    </xf>
    <xf numFmtId="0" fontId="33" fillId="0" borderId="47" xfId="8" applyFont="1" applyBorder="1" applyAlignment="1">
      <alignment horizontal="center" vertical="center"/>
    </xf>
    <xf numFmtId="0" fontId="33" fillId="0" borderId="18" xfId="8" applyFont="1" applyBorder="1" applyAlignment="1">
      <alignment horizontal="center" vertical="center"/>
    </xf>
    <xf numFmtId="0" fontId="33" fillId="0" borderId="15" xfId="8" applyFont="1" applyBorder="1" applyAlignment="1">
      <alignment horizontal="center" vertical="center"/>
    </xf>
    <xf numFmtId="0" fontId="33" fillId="0" borderId="1" xfId="8" applyFont="1" applyBorder="1" applyAlignment="1">
      <alignment horizontal="center" vertical="center"/>
    </xf>
    <xf numFmtId="0" fontId="33" fillId="0" borderId="20" xfId="8" applyFont="1" applyBorder="1" applyAlignment="1">
      <alignment horizontal="center" vertical="center"/>
    </xf>
    <xf numFmtId="0" fontId="0" fillId="6" borderId="48" xfId="8" applyFont="1" applyFill="1" applyBorder="1" applyAlignment="1">
      <alignment horizontal="left" vertical="center" wrapText="1"/>
    </xf>
    <xf numFmtId="0" fontId="5" fillId="6" borderId="7" xfId="8" applyFont="1" applyFill="1" applyBorder="1" applyAlignment="1">
      <alignment horizontal="left" vertical="center" wrapText="1"/>
    </xf>
    <xf numFmtId="0" fontId="5" fillId="6" borderId="8" xfId="8" applyFont="1" applyFill="1" applyBorder="1" applyAlignment="1">
      <alignment horizontal="left" vertical="center" wrapText="1"/>
    </xf>
    <xf numFmtId="0" fontId="5" fillId="6" borderId="19" xfId="8" applyFont="1" applyFill="1" applyBorder="1" applyAlignment="1">
      <alignment horizontal="left" vertical="center" wrapText="1"/>
    </xf>
    <xf numFmtId="0" fontId="5" fillId="6" borderId="0" xfId="8" applyFont="1" applyFill="1" applyAlignment="1">
      <alignment horizontal="left" vertical="center" wrapText="1"/>
    </xf>
    <xf numFmtId="0" fontId="5" fillId="6" borderId="9" xfId="8" applyFont="1" applyFill="1" applyBorder="1" applyAlignment="1">
      <alignment horizontal="left" vertical="center" wrapText="1"/>
    </xf>
    <xf numFmtId="0" fontId="5" fillId="6" borderId="21" xfId="8" applyFont="1" applyFill="1" applyBorder="1" applyAlignment="1">
      <alignment horizontal="left" vertical="center" wrapText="1"/>
    </xf>
    <xf numFmtId="0" fontId="5" fillId="6" borderId="22" xfId="8" applyFont="1" applyFill="1" applyBorder="1" applyAlignment="1">
      <alignment horizontal="left" vertical="center" wrapText="1"/>
    </xf>
    <xf numFmtId="0" fontId="5" fillId="6" borderId="43" xfId="8" applyFont="1" applyFill="1" applyBorder="1" applyAlignment="1">
      <alignment horizontal="left" vertical="center" wrapText="1"/>
    </xf>
    <xf numFmtId="0" fontId="39" fillId="6" borderId="6" xfId="8" applyFont="1" applyFill="1" applyBorder="1" applyAlignment="1">
      <alignment horizontal="center"/>
    </xf>
    <xf numFmtId="0" fontId="39" fillId="6" borderId="7" xfId="8" applyFont="1" applyFill="1" applyBorder="1" applyAlignment="1">
      <alignment horizontal="center"/>
    </xf>
    <xf numFmtId="0" fontId="39" fillId="6" borderId="49" xfId="8" applyFont="1" applyFill="1" applyBorder="1" applyAlignment="1">
      <alignment horizontal="center"/>
    </xf>
    <xf numFmtId="0" fontId="39" fillId="6" borderId="5" xfId="8" applyFont="1" applyFill="1" applyBorder="1" applyAlignment="1">
      <alignment horizontal="center"/>
    </xf>
    <xf numFmtId="0" fontId="39" fillId="6" borderId="0" xfId="8" applyFont="1" applyFill="1" applyAlignment="1">
      <alignment horizontal="center"/>
    </xf>
    <xf numFmtId="0" fontId="39" fillId="6" borderId="24" xfId="8" applyFont="1" applyFill="1" applyBorder="1" applyAlignment="1">
      <alignment horizontal="center"/>
    </xf>
    <xf numFmtId="0" fontId="39" fillId="6" borderId="50" xfId="8" applyFont="1" applyFill="1" applyBorder="1" applyAlignment="1">
      <alignment horizontal="center"/>
    </xf>
    <xf numFmtId="0" fontId="39" fillId="6" borderId="22" xfId="8" applyFont="1" applyFill="1" applyBorder="1" applyAlignment="1">
      <alignment horizontal="center"/>
    </xf>
    <xf numFmtId="0" fontId="39" fillId="6" borderId="26" xfId="8" applyFont="1" applyFill="1" applyBorder="1" applyAlignment="1">
      <alignment horizontal="center"/>
    </xf>
    <xf numFmtId="0" fontId="11" fillId="18" borderId="0" xfId="0" applyFont="1" applyFill="1" applyAlignment="1">
      <alignment horizontal="left"/>
    </xf>
    <xf numFmtId="0" fontId="6" fillId="17" borderId="6" xfId="0" applyFont="1" applyFill="1" applyBorder="1" applyAlignment="1">
      <alignment horizontal="left" vertical="top" wrapText="1"/>
    </xf>
    <xf numFmtId="0" fontId="6" fillId="17" borderId="7" xfId="0" applyFont="1" applyFill="1" applyBorder="1" applyAlignment="1">
      <alignment horizontal="left" vertical="top"/>
    </xf>
    <xf numFmtId="0" fontId="6" fillId="17" borderId="8" xfId="0" applyFont="1" applyFill="1" applyBorder="1" applyAlignment="1">
      <alignment horizontal="left" vertical="top"/>
    </xf>
    <xf numFmtId="0" fontId="6" fillId="17" borderId="5" xfId="0" applyFont="1" applyFill="1" applyBorder="1" applyAlignment="1">
      <alignment horizontal="left" vertical="top"/>
    </xf>
    <xf numFmtId="0" fontId="6" fillId="17" borderId="0" xfId="0" applyFont="1" applyFill="1" applyAlignment="1">
      <alignment horizontal="left" vertical="top"/>
    </xf>
    <xf numFmtId="0" fontId="6" fillId="17" borderId="9" xfId="0" applyFont="1" applyFill="1" applyBorder="1" applyAlignment="1">
      <alignment horizontal="left" vertical="top"/>
    </xf>
    <xf numFmtId="0" fontId="6" fillId="17" borderId="10" xfId="0" applyFont="1" applyFill="1" applyBorder="1" applyAlignment="1">
      <alignment horizontal="left" vertical="top"/>
    </xf>
    <xf numFmtId="0" fontId="6" fillId="17" borderId="11" xfId="0" applyFont="1" applyFill="1" applyBorder="1" applyAlignment="1">
      <alignment horizontal="left" vertical="top"/>
    </xf>
    <xf numFmtId="0" fontId="6" fillId="17" borderId="12" xfId="0" applyFont="1" applyFill="1" applyBorder="1" applyAlignment="1">
      <alignment horizontal="left" vertical="top"/>
    </xf>
    <xf numFmtId="0" fontId="6" fillId="2" borderId="30" xfId="0" applyFont="1" applyFill="1" applyBorder="1" applyAlignment="1">
      <alignment horizontal="left" vertical="center"/>
    </xf>
    <xf numFmtId="0" fontId="6" fillId="2" borderId="47" xfId="0" applyFont="1" applyFill="1" applyBorder="1" applyAlignment="1">
      <alignment horizontal="left" vertical="center"/>
    </xf>
    <xf numFmtId="0" fontId="6" fillId="2" borderId="18" xfId="0" applyFont="1" applyFill="1" applyBorder="1" applyAlignment="1">
      <alignment horizontal="left" vertical="center"/>
    </xf>
    <xf numFmtId="0" fontId="6" fillId="13" borderId="33" xfId="0" applyFont="1" applyFill="1" applyBorder="1" applyAlignment="1">
      <alignment horizontal="left" vertical="center" wrapText="1"/>
    </xf>
    <xf numFmtId="0" fontId="6" fillId="13" borderId="53" xfId="0" applyFont="1" applyFill="1" applyBorder="1" applyAlignment="1">
      <alignment horizontal="left" vertical="center" wrapText="1"/>
    </xf>
    <xf numFmtId="0" fontId="6" fillId="13" borderId="23" xfId="0" applyFont="1" applyFill="1" applyBorder="1" applyAlignment="1">
      <alignment horizontal="left" vertical="center" wrapText="1"/>
    </xf>
    <xf numFmtId="0" fontId="40" fillId="0" borderId="1" xfId="4" applyFont="1" applyBorder="1" applyAlignment="1">
      <alignment horizontal="center" vertical="center"/>
    </xf>
    <xf numFmtId="0" fontId="6" fillId="17" borderId="16" xfId="0" applyFont="1" applyFill="1" applyBorder="1" applyAlignment="1">
      <alignment horizontal="center" vertical="center" wrapText="1"/>
    </xf>
    <xf numFmtId="0" fontId="6" fillId="17" borderId="17" xfId="0" applyFont="1" applyFill="1" applyBorder="1" applyAlignment="1">
      <alignment horizontal="center" vertical="center" wrapText="1"/>
    </xf>
    <xf numFmtId="0" fontId="6" fillId="17" borderId="25" xfId="0" applyFont="1" applyFill="1" applyBorder="1" applyAlignment="1">
      <alignment horizontal="center" vertical="center" wrapText="1"/>
    </xf>
    <xf numFmtId="0" fontId="6" fillId="17" borderId="21" xfId="0" applyFont="1" applyFill="1" applyBorder="1" applyAlignment="1">
      <alignment horizontal="center" vertical="center" wrapText="1"/>
    </xf>
    <xf numFmtId="0" fontId="6" fillId="17" borderId="22" xfId="0" applyFont="1" applyFill="1" applyBorder="1" applyAlignment="1">
      <alignment horizontal="center" vertical="center" wrapText="1"/>
    </xf>
    <xf numFmtId="0" fontId="6" fillId="17" borderId="26" xfId="0" applyFont="1" applyFill="1" applyBorder="1" applyAlignment="1">
      <alignment horizontal="center" vertical="center" wrapText="1"/>
    </xf>
    <xf numFmtId="0" fontId="11" fillId="18" borderId="0" xfId="0" applyFont="1" applyFill="1" applyAlignment="1">
      <alignment horizontal="left" vertical="center"/>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5" xfId="0" applyFont="1" applyBorder="1" applyAlignment="1">
      <alignment horizontal="center"/>
    </xf>
    <xf numFmtId="0" fontId="6" fillId="0" borderId="0" xfId="0" applyFont="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3" borderId="6"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0" xfId="0" applyFont="1" applyFill="1" applyAlignment="1">
      <alignment horizontal="left" vertical="top" wrapText="1"/>
    </xf>
    <xf numFmtId="0" fontId="6" fillId="3" borderId="10" xfId="0" applyFont="1" applyFill="1" applyBorder="1" applyAlignment="1">
      <alignment horizontal="left" vertical="top" wrapText="1"/>
    </xf>
    <xf numFmtId="0" fontId="6" fillId="3" borderId="11" xfId="0" applyFont="1" applyFill="1" applyBorder="1" applyAlignment="1">
      <alignment horizontal="left" vertical="top" wrapText="1"/>
    </xf>
    <xf numFmtId="0" fontId="48" fillId="3" borderId="6"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6" fillId="3" borderId="1" xfId="0" applyFont="1" applyFill="1" applyBorder="1" applyAlignment="1">
      <alignment horizontal="left" vertical="center" wrapText="1"/>
    </xf>
    <xf numFmtId="167" fontId="6" fillId="5" borderId="0" xfId="0" applyNumberFormat="1" applyFont="1" applyFill="1" applyAlignment="1">
      <alignment horizontal="center"/>
    </xf>
    <xf numFmtId="0" fontId="6" fillId="0" borderId="13" xfId="0" applyFont="1" applyBorder="1" applyAlignment="1">
      <alignment horizontal="center"/>
    </xf>
    <xf numFmtId="0" fontId="6" fillId="0" borderId="1" xfId="0" applyFont="1" applyBorder="1" applyAlignment="1">
      <alignment horizontal="center"/>
    </xf>
    <xf numFmtId="0" fontId="0" fillId="0" borderId="11" xfId="0" applyBorder="1" applyAlignment="1">
      <alignment horizontal="center"/>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14" fillId="4" borderId="2" xfId="0" applyFont="1" applyFill="1" applyBorder="1" applyAlignment="1">
      <alignment horizontal="center"/>
    </xf>
    <xf numFmtId="0" fontId="14" fillId="4" borderId="13" xfId="0" applyFont="1" applyFill="1" applyBorder="1" applyAlignment="1">
      <alignment horizontal="center"/>
    </xf>
    <xf numFmtId="0" fontId="14" fillId="4" borderId="14" xfId="0" applyFont="1" applyFill="1" applyBorder="1" applyAlignment="1">
      <alignment horizontal="center"/>
    </xf>
    <xf numFmtId="0" fontId="14" fillId="4" borderId="15" xfId="0" applyFont="1" applyFill="1" applyBorder="1" applyAlignment="1">
      <alignment horizontal="center"/>
    </xf>
    <xf numFmtId="0" fontId="11" fillId="18" borderId="0" xfId="0" applyFont="1" applyFill="1" applyAlignment="1">
      <alignment horizontal="center" vertical="center"/>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167" fontId="15" fillId="7" borderId="13" xfId="0" applyNumberFormat="1" applyFont="1" applyFill="1" applyBorder="1" applyAlignment="1">
      <alignment horizontal="center"/>
    </xf>
    <xf numFmtId="167" fontId="15" fillId="7" borderId="14" xfId="0" applyNumberFormat="1" applyFont="1" applyFill="1" applyBorder="1" applyAlignment="1">
      <alignment horizontal="center"/>
    </xf>
    <xf numFmtId="167" fontId="15" fillId="7" borderId="15" xfId="0" applyNumberFormat="1" applyFont="1" applyFill="1" applyBorder="1" applyAlignment="1">
      <alignment horizontal="center"/>
    </xf>
    <xf numFmtId="0" fontId="10" fillId="0" borderId="0" xfId="0" applyFont="1" applyAlignment="1">
      <alignment horizontal="center"/>
    </xf>
    <xf numFmtId="0" fontId="8" fillId="4" borderId="1" xfId="0" applyFont="1" applyFill="1" applyBorder="1" applyAlignment="1">
      <alignment horizontal="center" vertical="center" wrapText="1"/>
    </xf>
    <xf numFmtId="0" fontId="22" fillId="7" borderId="52" xfId="9" applyFont="1" applyFill="1" applyBorder="1" applyAlignment="1">
      <alignment horizontal="center" vertical="center" wrapText="1"/>
    </xf>
    <xf numFmtId="0" fontId="1" fillId="0" borderId="12" xfId="9" applyBorder="1" applyAlignment="1">
      <alignment wrapText="1"/>
    </xf>
    <xf numFmtId="174" fontId="13" fillId="7" borderId="11" xfId="9" applyNumberFormat="1" applyFont="1" applyFill="1" applyBorder="1" applyAlignment="1">
      <alignment horizontal="center" vertical="center"/>
    </xf>
    <xf numFmtId="0" fontId="46" fillId="18" borderId="0" xfId="9" applyFont="1" applyFill="1" applyAlignment="1">
      <alignment horizontal="center" vertical="center"/>
    </xf>
    <xf numFmtId="0" fontId="23" fillId="0" borderId="45"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1" xfId="0" applyFont="1" applyBorder="1" applyAlignment="1">
      <alignment horizontal="center" vertical="center" wrapText="1"/>
    </xf>
    <xf numFmtId="0" fontId="0" fillId="0" borderId="45" xfId="0" applyBorder="1" applyAlignment="1">
      <alignment horizontal="center" vertical="center" wrapText="1"/>
    </xf>
    <xf numFmtId="0" fontId="9" fillId="4" borderId="0" xfId="0" applyFont="1" applyFill="1" applyAlignment="1">
      <alignment horizontal="center"/>
    </xf>
    <xf numFmtId="0" fontId="24" fillId="9" borderId="45" xfId="0" applyFont="1" applyFill="1" applyBorder="1" applyAlignment="1">
      <alignment horizontal="center" vertical="center" wrapText="1"/>
    </xf>
    <xf numFmtId="0" fontId="13" fillId="0" borderId="30"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5"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40"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1" fillId="18" borderId="0" xfId="0" applyFont="1" applyFill="1" applyAlignment="1">
      <alignment horizontal="center" vertical="top" wrapText="1"/>
    </xf>
    <xf numFmtId="0" fontId="9" fillId="4" borderId="0" xfId="0" applyFont="1" applyFill="1" applyAlignment="1">
      <alignment horizontal="center" vertical="top" wrapText="1"/>
    </xf>
    <xf numFmtId="0" fontId="22" fillId="0" borderId="29" xfId="0" applyFont="1" applyBorder="1" applyAlignment="1">
      <alignment horizontal="center" vertical="top" wrapText="1"/>
    </xf>
    <xf numFmtId="0" fontId="22" fillId="0" borderId="31" xfId="0" applyFont="1" applyBorder="1" applyAlignment="1">
      <alignment horizontal="center" vertical="top" wrapText="1"/>
    </xf>
    <xf numFmtId="0" fontId="22" fillId="0" borderId="40" xfId="0" applyFont="1" applyBorder="1" applyAlignment="1">
      <alignment horizontal="center" vertical="top"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46"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0" xfId="0" applyFont="1" applyBorder="1" applyAlignment="1">
      <alignment horizontal="center" wrapText="1"/>
    </xf>
    <xf numFmtId="0" fontId="13" fillId="0" borderId="32" xfId="0" applyFont="1" applyBorder="1" applyAlignment="1">
      <alignment horizontal="center"/>
    </xf>
    <xf numFmtId="0" fontId="13" fillId="0" borderId="35" xfId="0" applyFont="1" applyBorder="1" applyAlignment="1">
      <alignment horizontal="center"/>
    </xf>
    <xf numFmtId="0" fontId="13" fillId="0" borderId="16" xfId="0" applyFont="1" applyBorder="1" applyAlignment="1">
      <alignment horizontal="center" wrapText="1"/>
    </xf>
    <xf numFmtId="0" fontId="13" fillId="0" borderId="19" xfId="0" applyFont="1" applyBorder="1" applyAlignment="1">
      <alignment horizontal="center" wrapText="1"/>
    </xf>
  </cellXfs>
  <cellStyles count="10">
    <cellStyle name="Comma" xfId="1" builtinId="3"/>
    <cellStyle name="Currency" xfId="3" builtinId="4"/>
    <cellStyle name="Hyperlink" xfId="4" builtinId="8"/>
    <cellStyle name="Hyperlink 2" xfId="6" xr:uid="{DC0987C7-96E8-4F0D-A8B1-B83AAE215154}"/>
    <cellStyle name="Normal" xfId="0" builtinId="0"/>
    <cellStyle name="Normal 2" xfId="5" xr:uid="{03DDE299-D430-4722-BB18-D094CFCCD70F}"/>
    <cellStyle name="Normal 3" xfId="7" xr:uid="{8B4E08B3-9119-4418-A716-CD84D7785C96}"/>
    <cellStyle name="Normal 4" xfId="8" xr:uid="{6E98F9B9-9D4E-4EDD-A488-EC6EC635937F}"/>
    <cellStyle name="Normal 4 2 2 2" xfId="2" xr:uid="{89165BAA-62A0-4540-BF64-0AF26C4277C1}"/>
    <cellStyle name="Normal 5" xfId="9" xr:uid="{F91227D4-099E-4030-86F2-E74157B57F69}"/>
  </cellStyles>
  <dxfs count="92">
    <dxf>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0"/>
        <color rgb="FF000000"/>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general" vertical="center" textRotation="0" wrapText="1" indent="0" justifyLastLine="0" shrinkToFit="0" readingOrder="0"/>
    </dxf>
    <dxf>
      <border outline="0">
        <top style="medium">
          <color indexed="64"/>
        </top>
      </border>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0"/>
        <color rgb="FF000000"/>
        <name val="Arial"/>
        <scheme val="none"/>
      </font>
      <alignment horizontal="general"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border diagonalUp="0" diagonalDown="0">
        <left/>
        <right/>
        <top/>
        <bottom style="medium">
          <color indexed="64"/>
        </bottom>
        <vertical/>
        <horizontal/>
      </border>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10"/>
        <color rgb="FF000000"/>
        <name val="Arial"/>
        <scheme val="none"/>
      </font>
      <alignment horizontal="general"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0"/>
        <color rgb="FF000000"/>
        <name val="Arial"/>
        <scheme val="none"/>
      </font>
      <alignment horizontal="general" vertical="center" textRotation="0" wrapText="1" indent="0" justifyLastLine="0" shrinkToFit="0" readingOrder="0"/>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0"/>
        <color rgb="FF000000"/>
        <name val="Arial"/>
        <scheme val="none"/>
      </font>
      <alignment horizontal="general"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border diagonalUp="0" diagonalDown="0">
        <left/>
        <right/>
        <top style="medium">
          <color indexed="64"/>
        </top>
        <bottom style="medium">
          <color indexed="64"/>
        </bottom>
        <vertical style="medium">
          <color indexed="64"/>
        </vertical>
        <horizontal style="medium">
          <color indexed="64"/>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border diagonalUp="0" diagonalDown="0">
        <left style="medium">
          <color indexed="64"/>
        </left>
        <right style="medium">
          <color indexed="64"/>
        </right>
        <top/>
        <bottom/>
        <vertical style="medium">
          <color indexed="64"/>
        </vertical>
        <horizontal style="medium">
          <color indexed="64"/>
        </horizontal>
      </border>
    </dxf>
  </dxfs>
  <tableStyles count="0" defaultTableStyle="TableStyleMedium2" defaultPivotStyle="PivotStyleLight16"/>
  <colors>
    <mruColors>
      <color rgb="FFDAF2D0"/>
      <color rgb="FF8EC16B"/>
      <color rgb="FFF2CE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wmca.org.uk/what-we-do/environment-energy/energy-capital/the-building-retrofit-pilot/" TargetMode="External"/></Relationships>
</file>

<file path=xl/drawings/drawing1.xml><?xml version="1.0" encoding="utf-8"?>
<xdr:wsDr xmlns:xdr="http://schemas.openxmlformats.org/drawingml/2006/spreadsheetDrawing" xmlns:a="http://schemas.openxmlformats.org/drawingml/2006/main">
  <xdr:twoCellAnchor>
    <xdr:from>
      <xdr:col>9</xdr:col>
      <xdr:colOff>438150</xdr:colOff>
      <xdr:row>26</xdr:row>
      <xdr:rowOff>76199</xdr:rowOff>
    </xdr:from>
    <xdr:to>
      <xdr:col>14</xdr:col>
      <xdr:colOff>257175</xdr:colOff>
      <xdr:row>32</xdr:row>
      <xdr:rowOff>104774</xdr:rowOff>
    </xdr:to>
    <xdr:sp macro="" textlink="">
      <xdr:nvSpPr>
        <xdr:cNvPr id="2" name="Rounded Rectangle 3">
          <a:hlinkClick xmlns:r="http://schemas.openxmlformats.org/officeDocument/2006/relationships" r:id="rId1"/>
          <a:extLst>
            <a:ext uri="{FF2B5EF4-FFF2-40B4-BE49-F238E27FC236}">
              <a16:creationId xmlns:a16="http://schemas.microsoft.com/office/drawing/2014/main" id="{F82E234A-6DB1-4631-90C9-800F6D31162A}"/>
            </a:ext>
          </a:extLst>
        </xdr:cNvPr>
        <xdr:cNvSpPr/>
      </xdr:nvSpPr>
      <xdr:spPr>
        <a:xfrm>
          <a:off x="5829300" y="5086349"/>
          <a:ext cx="2863850" cy="1174750"/>
        </a:xfrm>
        <a:prstGeom prst="roundRect">
          <a:avLst/>
        </a:prstGeom>
        <a:solidFill>
          <a:srgbClr val="0070C0"/>
        </a:solidFill>
        <a:ln>
          <a:solidFill>
            <a:schemeClr val="bg1"/>
          </a:solidFill>
        </a:ln>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marL="0" indent="0" algn="ctr"/>
          <a:r>
            <a:rPr lang="en-US" sz="1600" b="1" i="0" u="none" strike="noStrike">
              <a:solidFill>
                <a:schemeClr val="bg1"/>
              </a:solidFill>
              <a:latin typeface="Calibri" panose="020F0502020204030204" pitchFamily="34" charset="0"/>
              <a:ea typeface="Calibri" panose="020F0502020204030204" pitchFamily="34" charset="0"/>
              <a:cs typeface="Calibri" panose="020F0502020204030204" pitchFamily="34" charset="0"/>
            </a:rPr>
            <a:t>Link to WMCA Scheme Guidance</a:t>
          </a:r>
        </a:p>
      </xdr:txBody>
    </xdr:sp>
    <xdr:clientData/>
  </xdr:twoCellAnchor>
  <xdr:twoCellAnchor editAs="oneCell">
    <xdr:from>
      <xdr:col>2</xdr:col>
      <xdr:colOff>216396</xdr:colOff>
      <xdr:row>1</xdr:row>
      <xdr:rowOff>134900</xdr:rowOff>
    </xdr:from>
    <xdr:to>
      <xdr:col>6</xdr:col>
      <xdr:colOff>469751</xdr:colOff>
      <xdr:row>11</xdr:row>
      <xdr:rowOff>11916</xdr:rowOff>
    </xdr:to>
    <xdr:pic>
      <xdr:nvPicPr>
        <xdr:cNvPr id="3" name="Picture 2" descr="A logo with a hexagon and a black background&#10;&#10;Description automatically generated">
          <a:extLst>
            <a:ext uri="{FF2B5EF4-FFF2-40B4-BE49-F238E27FC236}">
              <a16:creationId xmlns:a16="http://schemas.microsoft.com/office/drawing/2014/main" id="{A53F4424-D08C-449B-878B-1D2395ED20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2546" y="325400"/>
          <a:ext cx="2688580" cy="1715341"/>
        </a:xfrm>
        <a:prstGeom prst="rect">
          <a:avLst/>
        </a:prstGeom>
      </xdr:spPr>
    </xdr:pic>
    <xdr:clientData/>
  </xdr:twoCellAnchor>
  <xdr:twoCellAnchor editAs="oneCell">
    <xdr:from>
      <xdr:col>2</xdr:col>
      <xdr:colOff>133498</xdr:colOff>
      <xdr:row>12</xdr:row>
      <xdr:rowOff>49555</xdr:rowOff>
    </xdr:from>
    <xdr:to>
      <xdr:col>7</xdr:col>
      <xdr:colOff>15943</xdr:colOff>
      <xdr:row>20</xdr:row>
      <xdr:rowOff>226166</xdr:rowOff>
    </xdr:to>
    <xdr:pic>
      <xdr:nvPicPr>
        <xdr:cNvPr id="4" name="Picture 3" descr="A black and white logo&#10;&#10;AI-generated content may be incorrect.">
          <a:extLst>
            <a:ext uri="{FF2B5EF4-FFF2-40B4-BE49-F238E27FC236}">
              <a16:creationId xmlns:a16="http://schemas.microsoft.com/office/drawing/2014/main" id="{11698FE0-4840-4C65-9E7A-B1784F29D94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76473" y="2256180"/>
          <a:ext cx="2930445" cy="165616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F43E30-DF1E-4BD5-A0B0-A0096545E92A}" name="Building_Fabric_Insulation" displayName="Building_Fabric_Insulation" ref="D8:D19" totalsRowShown="0" headerRowDxfId="91" dataDxfId="89" headerRowBorderDxfId="90" tableBorderDxfId="88">
  <autoFilter ref="D8:D19" xr:uid="{38F43E30-DF1E-4BD5-A0B0-A0096545E92A}"/>
  <tableColumns count="1">
    <tableColumn id="1" xr3:uid="{2B465FD1-2C74-46B8-977A-3D5A3145C63E}" name="Building_Fabric_Insulation" dataDxfId="87"/>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A622ADD-757C-4D0F-8054-B5E29BCC0176}" name="Motors_and_Drives" displayName="Motors_and_Drives" ref="D58:D62" totalsRowShown="0" headerRowDxfId="42" dataDxfId="40" headerRowBorderDxfId="41" tableBorderDxfId="39">
  <autoFilter ref="D58:D62" xr:uid="{4A622ADD-757C-4D0F-8054-B5E29BCC0176}"/>
  <tableColumns count="1">
    <tableColumn id="1" xr3:uid="{A38AE469-DFBB-4FF7-9796-0F3BCB18F13F}" name="Motors_and_Drives" dataDxfId="38"/>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FE7F713-1B1C-4942-B148-08A7A1581725}" name="Appliances" displayName="Appliances" ref="D63:D67" totalsRowShown="0" headerRowDxfId="37" dataDxfId="35" headerRowBorderDxfId="36" tableBorderDxfId="34">
  <autoFilter ref="D63:D67" xr:uid="{AFE7F713-1B1C-4942-B148-08A7A1581725}"/>
  <tableColumns count="1">
    <tableColumn id="1" xr3:uid="{A87A10CB-F0EC-414E-B984-F705E8385323}" name="Appliances" dataDxfId="33"/>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2FEAA29-69CF-4F48-A533-49708609BF08}" name="Process_energy_use" displayName="Process_energy_use" ref="D68:D71" totalsRowShown="0" headerRowDxfId="32" dataDxfId="30" headerRowBorderDxfId="31" tableBorderDxfId="29">
  <autoFilter ref="D68:D71" xr:uid="{12FEAA29-69CF-4F48-A533-49708609BF08}"/>
  <tableColumns count="1">
    <tableColumn id="1" xr3:uid="{24DF49E5-7BF0-4058-A08C-1F338569FB01}" name="Process_energy_use" dataDxfId="28"/>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C17C5FF-07F2-41AF-BE06-7707CD364886}" name="Renewable_electricity_generation" displayName="Renewable_electricity_generation" ref="D72:E75" totalsRowShown="0" headerRowDxfId="27" dataDxfId="25" headerRowBorderDxfId="26" tableBorderDxfId="24">
  <autoFilter ref="D72:E75" xr:uid="{CC17C5FF-07F2-41AF-BE06-7707CD364886}"/>
  <tableColumns count="2">
    <tableColumn id="1" xr3:uid="{CAEBF5B9-512C-4DA3-816B-BF6A7FBECAE7}" name="Renewable_electricity_generation" dataDxfId="23"/>
    <tableColumn id="2" xr3:uid="{5ABCB2A3-363E-4CC9-84B9-81A08D7EC3AB}" name="Column1" dataDxfId="22"/>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2994FF7-DEA6-4337-A106-F5F8475D13C3}" name="Electricity_storage" displayName="Electricity_storage" ref="D76:E78" totalsRowShown="0" headerRowDxfId="21" dataDxfId="19" headerRowBorderDxfId="20" tableBorderDxfId="18">
  <autoFilter ref="D76:E78" xr:uid="{02994FF7-DEA6-4337-A106-F5F8475D13C3}"/>
  <tableColumns count="2">
    <tableColumn id="1" xr3:uid="{11FFC959-33B8-4CE9-B9ED-21BF13FD48E2}" name="Electricity_storage" dataDxfId="17"/>
    <tableColumn id="2" xr3:uid="{F42DD8D2-54C4-4F8C-8CFD-DA3AE652F5EE}" name="Column1" dataDxfId="16"/>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AE1D564-2F83-4F17-950A-DC45054FE1B6}" name="Metering" displayName="Metering" ref="D79:D82" totalsRowShown="0" headerRowDxfId="15" dataDxfId="13" headerRowBorderDxfId="14" tableBorderDxfId="12">
  <autoFilter ref="D79:D82" xr:uid="{9AE1D564-2F83-4F17-950A-DC45054FE1B6}"/>
  <tableColumns count="1">
    <tableColumn id="1" xr3:uid="{5B45C26D-1659-4475-BDC1-BFB03A12A674}" name="Metering" dataDxfId="11"/>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EA14B81-CBE8-4EAF-A936-256885B1AD20}" name="Power_supply" displayName="Power_supply" ref="D83:D87" totalsRowShown="0" headerRowDxfId="10" dataDxfId="8" headerRowBorderDxfId="9" tableBorderDxfId="7">
  <autoFilter ref="D83:D87" xr:uid="{EEA14B81-CBE8-4EAF-A936-256885B1AD20}"/>
  <tableColumns count="1">
    <tableColumn id="1" xr3:uid="{DB33C167-B94D-49D6-BDFC-E0D21C617AA6}" name="Power_supply" dataDxfId="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A7EF704-3A67-44DF-B24C-7F06BCEC293E}" name="Air_Tightness" displayName="Air_Tightness" ref="D20:D24" totalsRowShown="0" headerRowDxfId="86" dataDxfId="84" headerRowBorderDxfId="85" tableBorderDxfId="83">
  <autoFilter ref="D20:D24" xr:uid="{AA7EF704-3A67-44DF-B24C-7F06BCEC293E}"/>
  <tableColumns count="1">
    <tableColumn id="1" xr3:uid="{8AD79A3D-AA43-4EF9-82B1-B6A725F1E98A}" name="Air_Tightness" dataDxfId="8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DF55BDD-0AAC-4541-A0ED-EF565AA0D64E}" name="Heat_Source" displayName="Heat_Source" ref="D88:D99" totalsRowShown="0" headerRowDxfId="81" dataDxfId="79" headerRowBorderDxfId="80" tableBorderDxfId="78">
  <autoFilter ref="D88:D99" xr:uid="{EDF55BDD-0AAC-4541-A0ED-EF565AA0D64E}"/>
  <tableColumns count="1">
    <tableColumn id="1" xr3:uid="{6BB351B0-470F-43F4-BE4A-797A7B45D384}" name="Heat _source" dataDxfId="77"/>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BF5CC4B-9490-437A-BA18-580046FFB5D5}" name="Heat_Distribution_and_Control" displayName="Heat_Distribution_and_Control" ref="D25:D33" totalsRowShown="0" headerRowDxfId="76" dataDxfId="74" headerRowBorderDxfId="75" tableBorderDxfId="73">
  <autoFilter ref="D25:D33" xr:uid="{BBF5CC4B-9490-437A-BA18-580046FFB5D5}"/>
  <tableColumns count="1">
    <tableColumn id="1" xr3:uid="{EE98438C-52E5-468C-B3C2-B341680100E3}" name="Heat_Distribution_and_Control" dataDxfId="7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70F67B6-A589-46D2-A5FA-61701566F7AF}" name="Domestic_Hot_Water_Distribution" displayName="Domestic_Hot_Water_Distribution" ref="D34:D39" totalsRowShown="0" headerRowDxfId="71" dataDxfId="69" headerRowBorderDxfId="70" tableBorderDxfId="68">
  <autoFilter ref="D34:D39" xr:uid="{370F67B6-A589-46D2-A5FA-61701566F7AF}"/>
  <tableColumns count="1">
    <tableColumn id="1" xr3:uid="{F5C99D65-CB74-408D-837D-8314732EC36B}" name="Domestic_Hot_Water_Distribution" dataDxfId="67"/>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A60F202-61D1-4E33-95F4-88899D1881ED}" name="Cooling" displayName="Cooling" ref="D40:E45" totalsRowShown="0" headerRowDxfId="66" dataDxfId="64" headerRowBorderDxfId="65" tableBorderDxfId="63">
  <autoFilter ref="D40:E45" xr:uid="{6A60F202-61D1-4E33-95F4-88899D1881ED}"/>
  <tableColumns count="2">
    <tableColumn id="1" xr3:uid="{E08515EA-DF8B-4987-BE60-EF28B9391B24}" name="Cooling" dataDxfId="62"/>
    <tableColumn id="2" xr3:uid="{A19EC62E-3BD5-4873-974D-5DDF5DC30B9D}" name="Column1" dataDxfId="61"/>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47E2A18-B61E-45A0-8349-171B6B12C0A3}" name="Ventilation" displayName="Ventilation" ref="D46:E52" totalsRowShown="0" headerRowDxfId="60" dataDxfId="58" headerRowBorderDxfId="59" tableBorderDxfId="57">
  <autoFilter ref="D46:E52" xr:uid="{647E2A18-B61E-45A0-8349-171B6B12C0A3}"/>
  <tableColumns count="2">
    <tableColumn id="1" xr3:uid="{9E71F851-5D23-4A8B-8D4E-7DDD34B60171}" name="Ventilation" dataDxfId="56"/>
    <tableColumn id="2" xr3:uid="{CC9F1D95-628D-4BA5-B843-4723F9456262}" name="Column1" dataDxfId="55"/>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FD58F5D-AF93-4726-A564-4D36F3B44028}" name="Building_management" displayName="Building_management" ref="D53:D54" totalsRowShown="0" headerRowDxfId="54" dataDxfId="52" headerRowBorderDxfId="53" tableBorderDxfId="51" totalsRowBorderDxfId="50">
  <autoFilter ref="D53:D54" xr:uid="{EFD58F5D-AF93-4726-A564-4D36F3B44028}"/>
  <tableColumns count="1">
    <tableColumn id="1" xr3:uid="{348A1AA9-D96E-4148-9988-8832B10AECB0}" name="Building_management" dataDxfId="49"/>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B844DE4-8EF6-4F84-9523-6CE1E9388B45}" name="Lighting" displayName="Lighting" ref="D55:E57" totalsRowShown="0" headerRowDxfId="48" dataDxfId="46" headerRowBorderDxfId="47" tableBorderDxfId="45">
  <autoFilter ref="D55:E57" xr:uid="{8B844DE4-8EF6-4F84-9523-6CE1E9388B45}"/>
  <tableColumns count="2">
    <tableColumn id="1" xr3:uid="{94DA016C-9217-40E3-AA7D-7F58DF063D17}" name="Lighting" dataDxfId="44"/>
    <tableColumn id="2" xr3:uid="{9EB571F0-9297-466C-8DF8-C820329B48E4}" name="Column1" dataDxfId="4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1" Type="http://schemas.openxmlformats.org/officeDocument/2006/relationships/hyperlink" Target="https://www.gov.uk/government/publications/greenhouse-gas-reporting-conversion-factors-2024" TargetMode="External"/><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wmca.org.uk/what-we-do/environment-energy/energy-capital/the-building-retrofit-pilo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F6B38-2765-40C1-89B0-A729F6D34D23}">
  <dimension ref="B1:R39"/>
  <sheetViews>
    <sheetView showGridLines="0" topLeftCell="A15" zoomScale="130" zoomScaleNormal="130" workbookViewId="0">
      <selection activeCell="B22" sqref="B22:H39"/>
    </sheetView>
  </sheetViews>
  <sheetFormatPr defaultColWidth="8.5" defaultRowHeight="14.5"/>
  <cols>
    <col min="1" max="1" width="4.33203125" style="130" customWidth="1"/>
    <col min="2" max="7" width="8.5" style="130"/>
    <col min="8" max="8" width="10.33203125" style="130" customWidth="1"/>
    <col min="9" max="15" width="8.5" style="130"/>
    <col min="16" max="16" width="9.33203125" style="130" customWidth="1"/>
    <col min="17" max="16384" width="8.5" style="130"/>
  </cols>
  <sheetData>
    <row r="1" spans="2:18" ht="15" thickBot="1"/>
    <row r="2" spans="2:18" ht="14.5" customHeight="1">
      <c r="B2" s="206"/>
      <c r="C2" s="207"/>
      <c r="D2" s="207"/>
      <c r="E2" s="207"/>
      <c r="F2" s="207"/>
      <c r="G2" s="207"/>
      <c r="H2" s="207"/>
      <c r="I2" s="210" t="s">
        <v>0</v>
      </c>
      <c r="J2" s="211"/>
      <c r="K2" s="211"/>
      <c r="L2" s="211"/>
      <c r="M2" s="211"/>
      <c r="N2" s="211"/>
      <c r="O2" s="211"/>
      <c r="P2" s="212"/>
    </row>
    <row r="3" spans="2:18" ht="14.5" customHeight="1">
      <c r="B3" s="208"/>
      <c r="C3" s="209"/>
      <c r="D3" s="209"/>
      <c r="E3" s="209"/>
      <c r="F3" s="209"/>
      <c r="G3" s="209"/>
      <c r="H3" s="209"/>
      <c r="I3" s="213"/>
      <c r="J3" s="214"/>
      <c r="K3" s="214"/>
      <c r="L3" s="214"/>
      <c r="M3" s="214"/>
      <c r="N3" s="214"/>
      <c r="O3" s="214"/>
      <c r="P3" s="215"/>
    </row>
    <row r="4" spans="2:18" ht="15" customHeight="1">
      <c r="B4" s="208"/>
      <c r="C4" s="209"/>
      <c r="D4" s="209"/>
      <c r="E4" s="209"/>
      <c r="F4" s="209"/>
      <c r="G4" s="209"/>
      <c r="H4" s="209"/>
      <c r="I4" s="213"/>
      <c r="J4" s="214"/>
      <c r="K4" s="214"/>
      <c r="L4" s="214"/>
      <c r="M4" s="214"/>
      <c r="N4" s="214"/>
      <c r="O4" s="214"/>
      <c r="P4" s="215"/>
    </row>
    <row r="5" spans="2:18" ht="14.5" customHeight="1">
      <c r="B5" s="208"/>
      <c r="C5" s="209"/>
      <c r="D5" s="209"/>
      <c r="E5" s="209"/>
      <c r="F5" s="209"/>
      <c r="G5" s="209"/>
      <c r="H5" s="209"/>
      <c r="I5" s="213"/>
      <c r="J5" s="214"/>
      <c r="K5" s="214"/>
      <c r="L5" s="214"/>
      <c r="M5" s="214"/>
      <c r="N5" s="214"/>
      <c r="O5" s="214"/>
      <c r="P5" s="215"/>
      <c r="R5" s="131"/>
    </row>
    <row r="6" spans="2:18" ht="14.5" customHeight="1">
      <c r="B6" s="208"/>
      <c r="C6" s="209"/>
      <c r="D6" s="209"/>
      <c r="E6" s="209"/>
      <c r="F6" s="209"/>
      <c r="G6" s="209"/>
      <c r="H6" s="209"/>
      <c r="I6" s="213"/>
      <c r="J6" s="214"/>
      <c r="K6" s="214"/>
      <c r="L6" s="214"/>
      <c r="M6" s="214"/>
      <c r="N6" s="214"/>
      <c r="O6" s="214"/>
      <c r="P6" s="215"/>
      <c r="R6" s="131"/>
    </row>
    <row r="7" spans="2:18" ht="15" customHeight="1">
      <c r="B7" s="208"/>
      <c r="C7" s="209"/>
      <c r="D7" s="209"/>
      <c r="E7" s="209"/>
      <c r="F7" s="209"/>
      <c r="G7" s="209"/>
      <c r="H7" s="209"/>
      <c r="I7" s="213"/>
      <c r="J7" s="214"/>
      <c r="K7" s="214"/>
      <c r="L7" s="214"/>
      <c r="M7" s="214"/>
      <c r="N7" s="214"/>
      <c r="O7" s="214"/>
      <c r="P7" s="215"/>
    </row>
    <row r="8" spans="2:18" ht="14.5" customHeight="1">
      <c r="B8" s="208"/>
      <c r="C8" s="209"/>
      <c r="D8" s="209"/>
      <c r="E8" s="209"/>
      <c r="F8" s="209"/>
      <c r="G8" s="209"/>
      <c r="H8" s="209"/>
      <c r="I8" s="213"/>
      <c r="J8" s="214"/>
      <c r="K8" s="214"/>
      <c r="L8" s="214"/>
      <c r="M8" s="214"/>
      <c r="N8" s="214"/>
      <c r="O8" s="214"/>
      <c r="P8" s="215"/>
    </row>
    <row r="9" spans="2:18" ht="14.5" customHeight="1">
      <c r="B9" s="208"/>
      <c r="C9" s="209"/>
      <c r="D9" s="209"/>
      <c r="E9" s="209"/>
      <c r="F9" s="209"/>
      <c r="G9" s="209"/>
      <c r="H9" s="209"/>
      <c r="I9" s="213"/>
      <c r="J9" s="214"/>
      <c r="K9" s="214"/>
      <c r="L9" s="214"/>
      <c r="M9" s="214"/>
      <c r="N9" s="214"/>
      <c r="O9" s="214"/>
      <c r="P9" s="215"/>
    </row>
    <row r="10" spans="2:18" ht="15" customHeight="1">
      <c r="B10" s="208"/>
      <c r="C10" s="209"/>
      <c r="D10" s="209"/>
      <c r="E10" s="209"/>
      <c r="F10" s="209"/>
      <c r="G10" s="209"/>
      <c r="H10" s="209"/>
      <c r="I10" s="213"/>
      <c r="J10" s="214"/>
      <c r="K10" s="214"/>
      <c r="L10" s="214"/>
      <c r="M10" s="214"/>
      <c r="N10" s="214"/>
      <c r="O10" s="214"/>
      <c r="P10" s="215"/>
    </row>
    <row r="11" spans="2:18" ht="14.5" customHeight="1">
      <c r="B11" s="208"/>
      <c r="C11" s="209"/>
      <c r="D11" s="209"/>
      <c r="E11" s="209"/>
      <c r="F11" s="209"/>
      <c r="G11" s="209"/>
      <c r="H11" s="209"/>
      <c r="I11" s="213"/>
      <c r="J11" s="214"/>
      <c r="K11" s="214"/>
      <c r="L11" s="214"/>
      <c r="M11" s="214"/>
      <c r="N11" s="214"/>
      <c r="O11" s="214"/>
      <c r="P11" s="215"/>
    </row>
    <row r="12" spans="2:18" ht="14.5" customHeight="1">
      <c r="B12" s="208"/>
      <c r="C12" s="209"/>
      <c r="D12" s="209"/>
      <c r="E12" s="209"/>
      <c r="F12" s="209"/>
      <c r="G12" s="209"/>
      <c r="H12" s="209"/>
      <c r="I12" s="213"/>
      <c r="J12" s="214"/>
      <c r="K12" s="214"/>
      <c r="L12" s="214"/>
      <c r="M12" s="214"/>
      <c r="N12" s="214"/>
      <c r="O12" s="214"/>
      <c r="P12" s="215"/>
    </row>
    <row r="13" spans="2:18" ht="15" customHeight="1">
      <c r="B13" s="208"/>
      <c r="C13" s="209"/>
      <c r="D13" s="209"/>
      <c r="E13" s="209"/>
      <c r="F13" s="209"/>
      <c r="G13" s="209"/>
      <c r="H13" s="209"/>
      <c r="I13" s="213"/>
      <c r="J13" s="214"/>
      <c r="K13" s="214"/>
      <c r="L13" s="214"/>
      <c r="M13" s="214"/>
      <c r="N13" s="214"/>
      <c r="O13" s="214"/>
      <c r="P13" s="215"/>
    </row>
    <row r="14" spans="2:18" ht="14.5" customHeight="1">
      <c r="B14" s="208"/>
      <c r="C14" s="209"/>
      <c r="D14" s="209"/>
      <c r="E14" s="209"/>
      <c r="F14" s="209"/>
      <c r="G14" s="209"/>
      <c r="H14" s="209"/>
      <c r="I14" s="213"/>
      <c r="J14" s="214"/>
      <c r="K14" s="214"/>
      <c r="L14" s="214"/>
      <c r="M14" s="214"/>
      <c r="N14" s="214"/>
      <c r="O14" s="214"/>
      <c r="P14" s="215"/>
    </row>
    <row r="15" spans="2:18" ht="14.5" customHeight="1">
      <c r="B15" s="208"/>
      <c r="C15" s="209"/>
      <c r="D15" s="209"/>
      <c r="E15" s="209"/>
      <c r="F15" s="209"/>
      <c r="G15" s="209"/>
      <c r="H15" s="209"/>
      <c r="I15" s="213"/>
      <c r="J15" s="214"/>
      <c r="K15" s="214"/>
      <c r="L15" s="214"/>
      <c r="M15" s="214"/>
      <c r="N15" s="214"/>
      <c r="O15" s="214"/>
      <c r="P15" s="215"/>
    </row>
    <row r="16" spans="2:18" ht="15" customHeight="1">
      <c r="B16" s="208"/>
      <c r="C16" s="209"/>
      <c r="D16" s="209"/>
      <c r="E16" s="209"/>
      <c r="F16" s="209"/>
      <c r="G16" s="209"/>
      <c r="H16" s="209"/>
      <c r="I16" s="213"/>
      <c r="J16" s="214"/>
      <c r="K16" s="214"/>
      <c r="L16" s="214"/>
      <c r="M16" s="214"/>
      <c r="N16" s="214"/>
      <c r="O16" s="214"/>
      <c r="P16" s="215"/>
    </row>
    <row r="17" spans="2:18" ht="14.5" customHeight="1">
      <c r="B17" s="208"/>
      <c r="C17" s="209"/>
      <c r="D17" s="209"/>
      <c r="E17" s="209"/>
      <c r="F17" s="209"/>
      <c r="G17" s="209"/>
      <c r="H17" s="209"/>
      <c r="I17" s="213"/>
      <c r="J17" s="214"/>
      <c r="K17" s="214"/>
      <c r="L17" s="214"/>
      <c r="M17" s="214"/>
      <c r="N17" s="214"/>
      <c r="O17" s="214"/>
      <c r="P17" s="215"/>
    </row>
    <row r="18" spans="2:18" ht="14.5" customHeight="1">
      <c r="B18" s="208"/>
      <c r="C18" s="209"/>
      <c r="D18" s="209"/>
      <c r="E18" s="209"/>
      <c r="F18" s="209"/>
      <c r="G18" s="209"/>
      <c r="H18" s="209"/>
      <c r="I18" s="213"/>
      <c r="J18" s="214"/>
      <c r="K18" s="214"/>
      <c r="L18" s="214"/>
      <c r="M18" s="214"/>
      <c r="N18" s="214"/>
      <c r="O18" s="214"/>
      <c r="P18" s="215"/>
    </row>
    <row r="19" spans="2:18" ht="15" customHeight="1">
      <c r="B19" s="208"/>
      <c r="C19" s="209"/>
      <c r="D19" s="209"/>
      <c r="E19" s="209"/>
      <c r="F19" s="209"/>
      <c r="G19" s="209"/>
      <c r="H19" s="209"/>
      <c r="I19" s="213"/>
      <c r="J19" s="214"/>
      <c r="K19" s="214"/>
      <c r="L19" s="214"/>
      <c r="M19" s="214"/>
      <c r="N19" s="214"/>
      <c r="O19" s="214"/>
      <c r="P19" s="215"/>
    </row>
    <row r="20" spans="2:18">
      <c r="B20" s="208"/>
      <c r="C20" s="209"/>
      <c r="D20" s="209"/>
      <c r="E20" s="209"/>
      <c r="F20" s="209"/>
      <c r="G20" s="209"/>
      <c r="H20" s="209"/>
      <c r="I20" s="213"/>
      <c r="J20" s="214"/>
      <c r="K20" s="214"/>
      <c r="L20" s="214"/>
      <c r="M20" s="214"/>
      <c r="N20" s="214"/>
      <c r="O20" s="214"/>
      <c r="P20" s="215"/>
    </row>
    <row r="21" spans="2:18" ht="29.25" customHeight="1">
      <c r="B21" s="208"/>
      <c r="C21" s="209"/>
      <c r="D21" s="209"/>
      <c r="E21" s="209"/>
      <c r="F21" s="209"/>
      <c r="G21" s="209"/>
      <c r="H21" s="209"/>
      <c r="I21" s="213"/>
      <c r="J21" s="214"/>
      <c r="K21" s="214"/>
      <c r="L21" s="214"/>
      <c r="M21" s="214"/>
      <c r="N21" s="214"/>
      <c r="O21" s="214"/>
      <c r="P21" s="215"/>
    </row>
    <row r="22" spans="2:18" ht="15" customHeight="1">
      <c r="B22" s="216" t="s">
        <v>390</v>
      </c>
      <c r="C22" s="217"/>
      <c r="D22" s="217"/>
      <c r="E22" s="217"/>
      <c r="F22" s="217"/>
      <c r="G22" s="217"/>
      <c r="H22" s="218"/>
      <c r="I22" s="225"/>
      <c r="J22" s="226"/>
      <c r="K22" s="226"/>
      <c r="L22" s="226"/>
      <c r="M22" s="226"/>
      <c r="N22" s="226"/>
      <c r="O22" s="226"/>
      <c r="P22" s="227"/>
    </row>
    <row r="23" spans="2:18" ht="15" customHeight="1">
      <c r="B23" s="219"/>
      <c r="C23" s="220"/>
      <c r="D23" s="220"/>
      <c r="E23" s="220"/>
      <c r="F23" s="220"/>
      <c r="G23" s="220"/>
      <c r="H23" s="221"/>
      <c r="I23" s="228"/>
      <c r="J23" s="229"/>
      <c r="K23" s="229"/>
      <c r="L23" s="229"/>
      <c r="M23" s="229"/>
      <c r="N23" s="229"/>
      <c r="O23" s="229"/>
      <c r="P23" s="230"/>
    </row>
    <row r="24" spans="2:18" ht="15" customHeight="1">
      <c r="B24" s="219"/>
      <c r="C24" s="220"/>
      <c r="D24" s="220"/>
      <c r="E24" s="220"/>
      <c r="F24" s="220"/>
      <c r="G24" s="220"/>
      <c r="H24" s="221"/>
      <c r="I24" s="228"/>
      <c r="J24" s="229"/>
      <c r="K24" s="229"/>
      <c r="L24" s="229"/>
      <c r="M24" s="229"/>
      <c r="N24" s="229"/>
      <c r="O24" s="229"/>
      <c r="P24" s="230"/>
      <c r="R24" s="131"/>
    </row>
    <row r="25" spans="2:18" ht="15" customHeight="1">
      <c r="B25" s="219"/>
      <c r="C25" s="220"/>
      <c r="D25" s="220"/>
      <c r="E25" s="220"/>
      <c r="F25" s="220"/>
      <c r="G25" s="220"/>
      <c r="H25" s="221"/>
      <c r="I25" s="228"/>
      <c r="J25" s="229"/>
      <c r="K25" s="229"/>
      <c r="L25" s="229"/>
      <c r="M25" s="229"/>
      <c r="N25" s="229"/>
      <c r="O25" s="229"/>
      <c r="P25" s="230"/>
    </row>
    <row r="26" spans="2:18" ht="15" customHeight="1">
      <c r="B26" s="219"/>
      <c r="C26" s="220"/>
      <c r="D26" s="220"/>
      <c r="E26" s="220"/>
      <c r="F26" s="220"/>
      <c r="G26" s="220"/>
      <c r="H26" s="221"/>
      <c r="I26" s="228"/>
      <c r="J26" s="229"/>
      <c r="K26" s="229"/>
      <c r="L26" s="229"/>
      <c r="M26" s="229"/>
      <c r="N26" s="229"/>
      <c r="O26" s="229"/>
      <c r="P26" s="230"/>
    </row>
    <row r="27" spans="2:18" ht="15" customHeight="1">
      <c r="B27" s="219"/>
      <c r="C27" s="220"/>
      <c r="D27" s="220"/>
      <c r="E27" s="220"/>
      <c r="F27" s="220"/>
      <c r="G27" s="220"/>
      <c r="H27" s="221"/>
      <c r="I27" s="228"/>
      <c r="J27" s="229"/>
      <c r="K27" s="229"/>
      <c r="L27" s="229"/>
      <c r="M27" s="229"/>
      <c r="N27" s="229"/>
      <c r="O27" s="229"/>
      <c r="P27" s="230"/>
    </row>
    <row r="28" spans="2:18" ht="15" customHeight="1">
      <c r="B28" s="219"/>
      <c r="C28" s="220"/>
      <c r="D28" s="220"/>
      <c r="E28" s="220"/>
      <c r="F28" s="220"/>
      <c r="G28" s="220"/>
      <c r="H28" s="221"/>
      <c r="I28" s="228"/>
      <c r="J28" s="229"/>
      <c r="K28" s="229"/>
      <c r="L28" s="229"/>
      <c r="M28" s="229"/>
      <c r="N28" s="229"/>
      <c r="O28" s="229"/>
      <c r="P28" s="230"/>
    </row>
    <row r="29" spans="2:18" ht="15" customHeight="1">
      <c r="B29" s="219"/>
      <c r="C29" s="220"/>
      <c r="D29" s="220"/>
      <c r="E29" s="220"/>
      <c r="F29" s="220"/>
      <c r="G29" s="220"/>
      <c r="H29" s="221"/>
      <c r="I29" s="228"/>
      <c r="J29" s="229"/>
      <c r="K29" s="229"/>
      <c r="L29" s="229"/>
      <c r="M29" s="229"/>
      <c r="N29" s="229"/>
      <c r="O29" s="229"/>
      <c r="P29" s="230"/>
    </row>
    <row r="30" spans="2:18" ht="15" customHeight="1">
      <c r="B30" s="219"/>
      <c r="C30" s="220"/>
      <c r="D30" s="220"/>
      <c r="E30" s="220"/>
      <c r="F30" s="220"/>
      <c r="G30" s="220"/>
      <c r="H30" s="221"/>
      <c r="I30" s="228"/>
      <c r="J30" s="229"/>
      <c r="K30" s="229"/>
      <c r="L30" s="229"/>
      <c r="M30" s="229"/>
      <c r="N30" s="229"/>
      <c r="O30" s="229"/>
      <c r="P30" s="230"/>
    </row>
    <row r="31" spans="2:18" ht="15" customHeight="1">
      <c r="B31" s="219"/>
      <c r="C31" s="220"/>
      <c r="D31" s="220"/>
      <c r="E31" s="220"/>
      <c r="F31" s="220"/>
      <c r="G31" s="220"/>
      <c r="H31" s="221"/>
      <c r="I31" s="228"/>
      <c r="J31" s="229"/>
      <c r="K31" s="229"/>
      <c r="L31" s="229"/>
      <c r="M31" s="229"/>
      <c r="N31" s="229"/>
      <c r="O31" s="229"/>
      <c r="P31" s="230"/>
    </row>
    <row r="32" spans="2:18" ht="15" customHeight="1">
      <c r="B32" s="219"/>
      <c r="C32" s="220"/>
      <c r="D32" s="220"/>
      <c r="E32" s="220"/>
      <c r="F32" s="220"/>
      <c r="G32" s="220"/>
      <c r="H32" s="221"/>
      <c r="I32" s="228"/>
      <c r="J32" s="229"/>
      <c r="K32" s="229"/>
      <c r="L32" s="229"/>
      <c r="M32" s="229"/>
      <c r="N32" s="229"/>
      <c r="O32" s="229"/>
      <c r="P32" s="230"/>
    </row>
    <row r="33" spans="2:16" ht="15" customHeight="1">
      <c r="B33" s="219"/>
      <c r="C33" s="220"/>
      <c r="D33" s="220"/>
      <c r="E33" s="220"/>
      <c r="F33" s="220"/>
      <c r="G33" s="220"/>
      <c r="H33" s="221"/>
      <c r="I33" s="228"/>
      <c r="J33" s="229"/>
      <c r="K33" s="229"/>
      <c r="L33" s="229"/>
      <c r="M33" s="229"/>
      <c r="N33" s="229"/>
      <c r="O33" s="229"/>
      <c r="P33" s="230"/>
    </row>
    <row r="34" spans="2:16" ht="15" customHeight="1">
      <c r="B34" s="219"/>
      <c r="C34" s="220"/>
      <c r="D34" s="220"/>
      <c r="E34" s="220"/>
      <c r="F34" s="220"/>
      <c r="G34" s="220"/>
      <c r="H34" s="221"/>
      <c r="I34" s="228"/>
      <c r="J34" s="229"/>
      <c r="K34" s="229"/>
      <c r="L34" s="229"/>
      <c r="M34" s="229"/>
      <c r="N34" s="229"/>
      <c r="O34" s="229"/>
      <c r="P34" s="230"/>
    </row>
    <row r="35" spans="2:16" ht="15" customHeight="1">
      <c r="B35" s="219"/>
      <c r="C35" s="220"/>
      <c r="D35" s="220"/>
      <c r="E35" s="220"/>
      <c r="F35" s="220"/>
      <c r="G35" s="220"/>
      <c r="H35" s="221"/>
      <c r="I35" s="228"/>
      <c r="J35" s="229"/>
      <c r="K35" s="229"/>
      <c r="L35" s="229"/>
      <c r="M35" s="229"/>
      <c r="N35" s="229"/>
      <c r="O35" s="229"/>
      <c r="P35" s="230"/>
    </row>
    <row r="36" spans="2:16" ht="15" customHeight="1">
      <c r="B36" s="219"/>
      <c r="C36" s="220"/>
      <c r="D36" s="220"/>
      <c r="E36" s="220"/>
      <c r="F36" s="220"/>
      <c r="G36" s="220"/>
      <c r="H36" s="221"/>
      <c r="I36" s="228"/>
      <c r="J36" s="229"/>
      <c r="K36" s="229"/>
      <c r="L36" s="229"/>
      <c r="M36" s="229"/>
      <c r="N36" s="229"/>
      <c r="O36" s="229"/>
      <c r="P36" s="230"/>
    </row>
    <row r="37" spans="2:16" ht="15" customHeight="1">
      <c r="B37" s="219"/>
      <c r="C37" s="220"/>
      <c r="D37" s="220"/>
      <c r="E37" s="220"/>
      <c r="F37" s="220"/>
      <c r="G37" s="220"/>
      <c r="H37" s="221"/>
      <c r="I37" s="228"/>
      <c r="J37" s="229"/>
      <c r="K37" s="229"/>
      <c r="L37" s="229"/>
      <c r="M37" s="229"/>
      <c r="N37" s="229"/>
      <c r="O37" s="229"/>
      <c r="P37" s="230"/>
    </row>
    <row r="38" spans="2:16" ht="15" customHeight="1">
      <c r="B38" s="219"/>
      <c r="C38" s="220"/>
      <c r="D38" s="220"/>
      <c r="E38" s="220"/>
      <c r="F38" s="220"/>
      <c r="G38" s="220"/>
      <c r="H38" s="221"/>
      <c r="I38" s="228"/>
      <c r="J38" s="229"/>
      <c r="K38" s="229"/>
      <c r="L38" s="229"/>
      <c r="M38" s="229"/>
      <c r="N38" s="229"/>
      <c r="O38" s="229"/>
      <c r="P38" s="230"/>
    </row>
    <row r="39" spans="2:16" ht="47.25" customHeight="1" thickBot="1">
      <c r="B39" s="222"/>
      <c r="C39" s="223"/>
      <c r="D39" s="223"/>
      <c r="E39" s="223"/>
      <c r="F39" s="223"/>
      <c r="G39" s="223"/>
      <c r="H39" s="224"/>
      <c r="I39" s="231"/>
      <c r="J39" s="232"/>
      <c r="K39" s="232"/>
      <c r="L39" s="232"/>
      <c r="M39" s="232"/>
      <c r="N39" s="232"/>
      <c r="O39" s="232"/>
      <c r="P39" s="233"/>
    </row>
  </sheetData>
  <protectedRanges>
    <protectedRange sqref="I22" name="Range1"/>
  </protectedRanges>
  <mergeCells count="4">
    <mergeCell ref="B2:H21"/>
    <mergeCell ref="I2:P21"/>
    <mergeCell ref="B22:H39"/>
    <mergeCell ref="I22:P39"/>
  </mergeCells>
  <pageMargins left="0.7" right="0.7" top="0.75" bottom="0.75" header="0.3" footer="0.3"/>
  <pageSetup paperSize="9"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83FB3-7067-834E-AF3A-CCDF75549CCE}">
  <sheetPr>
    <tabColor rgb="FFFFFF00"/>
  </sheetPr>
  <dimension ref="A1:AX24"/>
  <sheetViews>
    <sheetView tabSelected="1" zoomScale="84" zoomScaleNormal="115" workbookViewId="0">
      <selection activeCell="G3" sqref="G3"/>
    </sheetView>
  </sheetViews>
  <sheetFormatPr defaultColWidth="10.83203125" defaultRowHeight="15.5"/>
  <cols>
    <col min="1" max="1" width="4.5" style="1" customWidth="1"/>
    <col min="2" max="2" width="33.25" style="1" customWidth="1"/>
    <col min="3" max="3" width="12.5" style="1" bestFit="1" customWidth="1"/>
    <col min="4" max="9" width="10.9140625" style="1" bestFit="1" customWidth="1"/>
    <col min="10" max="11" width="13.83203125" style="1" bestFit="1" customWidth="1"/>
    <col min="12" max="12" width="3" style="1" customWidth="1"/>
    <col min="13" max="13" width="12.5" style="1" bestFit="1" customWidth="1"/>
    <col min="14" max="24" width="10.9140625" style="1" bestFit="1" customWidth="1"/>
    <col min="25" max="25" width="3.5" style="1" customWidth="1"/>
    <col min="26" max="37" width="10.9140625" style="1" bestFit="1" customWidth="1"/>
    <col min="38" max="38" width="4.5" style="1" customWidth="1"/>
    <col min="39" max="50" width="10.9140625" style="1" bestFit="1" customWidth="1"/>
    <col min="51" max="16384" width="10.83203125" style="1"/>
  </cols>
  <sheetData>
    <row r="1" spans="1:50" ht="25">
      <c r="A1" s="185" t="s">
        <v>113</v>
      </c>
      <c r="B1" s="166"/>
      <c r="C1" s="166"/>
      <c r="D1" s="185"/>
      <c r="E1" s="185"/>
      <c r="F1" s="185"/>
      <c r="G1" s="185"/>
    </row>
    <row r="3" spans="1:50" ht="88.5" customHeight="1">
      <c r="B3" s="283" t="s">
        <v>114</v>
      </c>
      <c r="C3" s="283"/>
      <c r="D3" s="283"/>
      <c r="E3" s="283"/>
      <c r="F3"/>
      <c r="G3"/>
      <c r="H3"/>
      <c r="I3"/>
      <c r="J3"/>
      <c r="K3"/>
      <c r="L3"/>
      <c r="M3"/>
    </row>
    <row r="5" spans="1:50" s="2" customFormat="1" ht="16">
      <c r="B5" s="17"/>
      <c r="C5" s="17"/>
      <c r="D5" s="280">
        <v>2025</v>
      </c>
      <c r="E5" s="281"/>
      <c r="F5" s="281"/>
      <c r="G5" s="281"/>
      <c r="H5" s="281"/>
      <c r="I5" s="281"/>
      <c r="J5" s="281"/>
      <c r="K5" s="282"/>
      <c r="L5"/>
      <c r="M5" s="280">
        <v>2026</v>
      </c>
      <c r="N5" s="281"/>
      <c r="O5" s="281"/>
      <c r="P5" s="281"/>
      <c r="Q5" s="281"/>
      <c r="R5" s="281"/>
      <c r="S5" s="281"/>
      <c r="T5" s="281"/>
      <c r="U5" s="281"/>
      <c r="V5" s="281"/>
      <c r="W5" s="281"/>
      <c r="X5" s="282"/>
      <c r="Z5" s="280">
        <v>2027</v>
      </c>
      <c r="AA5" s="281"/>
      <c r="AB5" s="281"/>
      <c r="AC5" s="281"/>
      <c r="AD5" s="281"/>
      <c r="AE5" s="281"/>
      <c r="AF5" s="281"/>
      <c r="AG5" s="281"/>
      <c r="AH5" s="281"/>
      <c r="AI5" s="281"/>
      <c r="AJ5" s="281"/>
      <c r="AK5" s="282"/>
      <c r="AM5" s="280">
        <v>2028</v>
      </c>
      <c r="AN5" s="281"/>
      <c r="AO5" s="281"/>
      <c r="AP5" s="281"/>
      <c r="AQ5" s="281"/>
      <c r="AR5" s="281"/>
      <c r="AS5" s="281"/>
      <c r="AT5" s="281"/>
      <c r="AU5" s="281"/>
      <c r="AV5" s="281"/>
      <c r="AW5" s="281"/>
      <c r="AX5" s="282"/>
    </row>
    <row r="6" spans="1:50" s="7" customFormat="1" ht="16">
      <c r="B6" s="45"/>
      <c r="C6" s="45" t="s">
        <v>387</v>
      </c>
      <c r="D6" s="51">
        <v>45778</v>
      </c>
      <c r="E6" s="51">
        <v>45809</v>
      </c>
      <c r="F6" s="51">
        <v>45839</v>
      </c>
      <c r="G6" s="51">
        <v>45870</v>
      </c>
      <c r="H6" s="51">
        <v>45901</v>
      </c>
      <c r="I6" s="51">
        <v>45931</v>
      </c>
      <c r="J6" s="51">
        <v>45962</v>
      </c>
      <c r="K6" s="51">
        <v>45992</v>
      </c>
      <c r="L6"/>
      <c r="M6" s="51" t="s">
        <v>393</v>
      </c>
      <c r="N6" s="51" t="s">
        <v>394</v>
      </c>
      <c r="O6" s="51" t="s">
        <v>395</v>
      </c>
      <c r="P6" s="51" t="s">
        <v>396</v>
      </c>
      <c r="Q6" s="51" t="s">
        <v>397</v>
      </c>
      <c r="R6" s="51" t="s">
        <v>398</v>
      </c>
      <c r="S6" s="51" t="s">
        <v>399</v>
      </c>
      <c r="T6" s="51" t="s">
        <v>400</v>
      </c>
      <c r="U6" s="51" t="s">
        <v>401</v>
      </c>
      <c r="V6" s="51" t="s">
        <v>402</v>
      </c>
      <c r="W6" s="51" t="s">
        <v>403</v>
      </c>
      <c r="X6" s="51" t="s">
        <v>404</v>
      </c>
      <c r="Z6" s="51" t="s">
        <v>393</v>
      </c>
      <c r="AA6" s="51" t="s">
        <v>394</v>
      </c>
      <c r="AB6" s="51" t="s">
        <v>395</v>
      </c>
      <c r="AC6" s="51" t="s">
        <v>396</v>
      </c>
      <c r="AD6" s="51" t="s">
        <v>397</v>
      </c>
      <c r="AE6" s="51" t="s">
        <v>398</v>
      </c>
      <c r="AF6" s="51" t="s">
        <v>399</v>
      </c>
      <c r="AG6" s="51" t="s">
        <v>400</v>
      </c>
      <c r="AH6" s="51" t="s">
        <v>401</v>
      </c>
      <c r="AI6" s="51" t="s">
        <v>402</v>
      </c>
      <c r="AJ6" s="51" t="s">
        <v>403</v>
      </c>
      <c r="AK6" s="51" t="s">
        <v>404</v>
      </c>
      <c r="AM6" s="51" t="s">
        <v>393</v>
      </c>
      <c r="AN6" s="51" t="s">
        <v>394</v>
      </c>
      <c r="AO6" s="51" t="s">
        <v>395</v>
      </c>
      <c r="AP6" s="51" t="s">
        <v>396</v>
      </c>
      <c r="AQ6" s="51" t="s">
        <v>397</v>
      </c>
      <c r="AR6" s="51" t="s">
        <v>398</v>
      </c>
      <c r="AS6" s="51" t="s">
        <v>399</v>
      </c>
      <c r="AT6" s="51" t="s">
        <v>400</v>
      </c>
      <c r="AU6" s="51" t="s">
        <v>401</v>
      </c>
      <c r="AV6" s="51" t="s">
        <v>402</v>
      </c>
      <c r="AW6" s="51" t="s">
        <v>403</v>
      </c>
      <c r="AX6" s="51" t="s">
        <v>404</v>
      </c>
    </row>
    <row r="7" spans="1:50" s="7" customFormat="1" ht="16">
      <c r="B7" s="52" t="s">
        <v>115</v>
      </c>
      <c r="C7" s="197">
        <f>SUM(D7:AX7)</f>
        <v>0</v>
      </c>
      <c r="D7" s="54"/>
      <c r="E7" s="35"/>
      <c r="F7" s="35"/>
      <c r="G7" s="35"/>
      <c r="H7" s="35"/>
      <c r="I7" s="35"/>
      <c r="J7" s="35"/>
      <c r="K7" s="35"/>
      <c r="L7"/>
      <c r="M7" s="35"/>
      <c r="N7" s="35"/>
      <c r="O7" s="35"/>
      <c r="P7" s="35"/>
      <c r="Q7" s="35"/>
      <c r="R7" s="35"/>
      <c r="S7" s="35"/>
      <c r="T7" s="35"/>
      <c r="U7" s="35"/>
      <c r="V7" s="35"/>
      <c r="W7" s="35"/>
      <c r="X7" s="35"/>
      <c r="Z7" s="35"/>
      <c r="AA7" s="35"/>
      <c r="AB7" s="35"/>
      <c r="AC7" s="35"/>
      <c r="AD7" s="35"/>
      <c r="AE7" s="35"/>
      <c r="AF7" s="35"/>
      <c r="AG7" s="35"/>
      <c r="AH7" s="35"/>
      <c r="AI7" s="35"/>
      <c r="AJ7" s="35"/>
      <c r="AK7" s="35"/>
      <c r="AM7" s="35"/>
      <c r="AN7" s="35"/>
      <c r="AO7" s="35"/>
      <c r="AP7" s="35"/>
      <c r="AQ7" s="35"/>
      <c r="AR7" s="35"/>
      <c r="AS7" s="35"/>
      <c r="AT7" s="35"/>
      <c r="AU7" s="35"/>
      <c r="AV7" s="35"/>
      <c r="AW7" s="35"/>
      <c r="AX7" s="35"/>
    </row>
    <row r="8" spans="1:50" s="7" customFormat="1" ht="16">
      <c r="B8" s="52" t="s">
        <v>116</v>
      </c>
      <c r="C8" s="197">
        <f>SUM(D8:AX8)</f>
        <v>0</v>
      </c>
      <c r="D8" s="54"/>
      <c r="E8" s="35"/>
      <c r="F8" s="35"/>
      <c r="G8" s="35"/>
      <c r="H8" s="35"/>
      <c r="I8" s="35"/>
      <c r="J8" s="35"/>
      <c r="K8" s="35"/>
      <c r="L8"/>
      <c r="M8" s="35"/>
      <c r="N8" s="35"/>
      <c r="O8" s="35"/>
      <c r="P8" s="35"/>
      <c r="Q8" s="35"/>
      <c r="R8" s="35"/>
      <c r="S8" s="35"/>
      <c r="T8" s="35"/>
      <c r="U8" s="35"/>
      <c r="V8" s="35"/>
      <c r="W8" s="35"/>
      <c r="X8" s="35"/>
      <c r="Z8" s="35"/>
      <c r="AA8" s="35"/>
      <c r="AB8" s="35"/>
      <c r="AC8" s="35"/>
      <c r="AD8" s="35"/>
      <c r="AE8" s="35"/>
      <c r="AF8" s="35"/>
      <c r="AG8" s="35"/>
      <c r="AH8" s="35"/>
      <c r="AI8" s="35"/>
      <c r="AJ8" s="35"/>
      <c r="AK8" s="35"/>
      <c r="AM8" s="35"/>
      <c r="AN8" s="35"/>
      <c r="AO8" s="35"/>
      <c r="AP8" s="35"/>
      <c r="AQ8" s="35"/>
      <c r="AR8" s="35"/>
      <c r="AS8" s="35"/>
      <c r="AT8" s="35"/>
      <c r="AU8" s="35"/>
      <c r="AV8" s="35"/>
      <c r="AW8" s="35"/>
      <c r="AX8" s="35"/>
    </row>
    <row r="9" spans="1:50" s="7" customFormat="1" ht="28" customHeight="1">
      <c r="B9" s="53" t="s">
        <v>117</v>
      </c>
      <c r="C9" s="198">
        <f>SUM(C7:C8)</f>
        <v>0</v>
      </c>
      <c r="D9" s="201">
        <f>SUM(D7:D8)</f>
        <v>0</v>
      </c>
      <c r="E9" s="201">
        <f t="shared" ref="E9:K9" si="0">SUM(E7:E8)</f>
        <v>0</v>
      </c>
      <c r="F9" s="201">
        <f t="shared" si="0"/>
        <v>0</v>
      </c>
      <c r="G9" s="201">
        <f>SUM(G7:G8)</f>
        <v>0</v>
      </c>
      <c r="H9" s="201">
        <f t="shared" si="0"/>
        <v>0</v>
      </c>
      <c r="I9" s="201">
        <f t="shared" si="0"/>
        <v>0</v>
      </c>
      <c r="J9" s="201">
        <f t="shared" si="0"/>
        <v>0</v>
      </c>
      <c r="K9" s="201">
        <f t="shared" si="0"/>
        <v>0</v>
      </c>
      <c r="L9" s="202"/>
      <c r="M9" s="201">
        <f>SUM(M7:M8)</f>
        <v>0</v>
      </c>
      <c r="N9" s="201">
        <f t="shared" ref="N9:Z9" si="1">SUM(N7:N8)</f>
        <v>0</v>
      </c>
      <c r="O9" s="201">
        <f t="shared" si="1"/>
        <v>0</v>
      </c>
      <c r="P9" s="201">
        <f t="shared" si="1"/>
        <v>0</v>
      </c>
      <c r="Q9" s="201">
        <f t="shared" si="1"/>
        <v>0</v>
      </c>
      <c r="R9" s="201">
        <f t="shared" si="1"/>
        <v>0</v>
      </c>
      <c r="S9" s="201">
        <f t="shared" si="1"/>
        <v>0</v>
      </c>
      <c r="T9" s="201">
        <f t="shared" si="1"/>
        <v>0</v>
      </c>
      <c r="U9" s="201">
        <f t="shared" si="1"/>
        <v>0</v>
      </c>
      <c r="V9" s="201">
        <f t="shared" si="1"/>
        <v>0</v>
      </c>
      <c r="W9" s="201">
        <f t="shared" si="1"/>
        <v>0</v>
      </c>
      <c r="X9" s="201">
        <f t="shared" si="1"/>
        <v>0</v>
      </c>
      <c r="Y9" s="203"/>
      <c r="Z9" s="201">
        <f t="shared" si="1"/>
        <v>0</v>
      </c>
      <c r="AA9" s="201">
        <f t="shared" ref="AA9" si="2">SUM(AA7:AA8)</f>
        <v>0</v>
      </c>
      <c r="AB9" s="201">
        <f t="shared" ref="AB9" si="3">SUM(AB7:AB8)</f>
        <v>0</v>
      </c>
      <c r="AC9" s="201">
        <f t="shared" ref="AC9" si="4">SUM(AC7:AC8)</f>
        <v>0</v>
      </c>
      <c r="AD9" s="201">
        <f t="shared" ref="AD9" si="5">SUM(AD7:AD8)</f>
        <v>0</v>
      </c>
      <c r="AE9" s="201">
        <f t="shared" ref="AE9" si="6">SUM(AE7:AE8)</f>
        <v>0</v>
      </c>
      <c r="AF9" s="201">
        <f t="shared" ref="AF9" si="7">SUM(AF7:AF8)</f>
        <v>0</v>
      </c>
      <c r="AG9" s="201">
        <f t="shared" ref="AG9" si="8">SUM(AG7:AG8)</f>
        <v>0</v>
      </c>
      <c r="AH9" s="201">
        <f t="shared" ref="AH9" si="9">SUM(AH7:AH8)</f>
        <v>0</v>
      </c>
      <c r="AI9" s="201">
        <f t="shared" ref="AI9" si="10">SUM(AI7:AI8)</f>
        <v>0</v>
      </c>
      <c r="AJ9" s="201">
        <f t="shared" ref="AJ9" si="11">SUM(AJ7:AJ8)</f>
        <v>0</v>
      </c>
      <c r="AK9" s="201">
        <f t="shared" ref="AK9:AM9" si="12">SUM(AK7:AK8)</f>
        <v>0</v>
      </c>
      <c r="AL9" s="203"/>
      <c r="AM9" s="201">
        <f t="shared" si="12"/>
        <v>0</v>
      </c>
      <c r="AN9" s="201">
        <f t="shared" ref="AN9" si="13">SUM(AN7:AN8)</f>
        <v>0</v>
      </c>
      <c r="AO9" s="201">
        <f t="shared" ref="AO9" si="14">SUM(AO7:AO8)</f>
        <v>0</v>
      </c>
      <c r="AP9" s="201">
        <f t="shared" ref="AP9" si="15">SUM(AP7:AP8)</f>
        <v>0</v>
      </c>
      <c r="AQ9" s="201">
        <f t="shared" ref="AQ9" si="16">SUM(AQ7:AQ8)</f>
        <v>0</v>
      </c>
      <c r="AR9" s="201">
        <f t="shared" ref="AR9" si="17">SUM(AR7:AR8)</f>
        <v>0</v>
      </c>
      <c r="AS9" s="201">
        <f t="shared" ref="AS9" si="18">SUM(AS7:AS8)</f>
        <v>0</v>
      </c>
      <c r="AT9" s="201">
        <f t="shared" ref="AT9" si="19">SUM(AT7:AT8)</f>
        <v>0</v>
      </c>
      <c r="AU9" s="201">
        <f t="shared" ref="AU9" si="20">SUM(AU7:AU8)</f>
        <v>0</v>
      </c>
      <c r="AV9" s="201">
        <f t="shared" ref="AV9" si="21">SUM(AV7:AV8)</f>
        <v>0</v>
      </c>
      <c r="AW9" s="201">
        <f t="shared" ref="AW9" si="22">SUM(AW7:AW8)</f>
        <v>0</v>
      </c>
      <c r="AX9" s="201">
        <f t="shared" ref="AX9" si="23">SUM(AX7:AX8)</f>
        <v>0</v>
      </c>
    </row>
    <row r="10" spans="1:50" s="7" customFormat="1" ht="16">
      <c r="B10" s="184"/>
      <c r="C10" s="199"/>
      <c r="D10" s="277"/>
      <c r="E10" s="278"/>
      <c r="F10" s="278"/>
      <c r="G10" s="278"/>
      <c r="H10" s="278"/>
      <c r="I10" s="278"/>
      <c r="J10" s="278"/>
      <c r="K10" s="279"/>
      <c r="L10"/>
      <c r="M10" s="277"/>
      <c r="N10" s="278"/>
      <c r="O10" s="278"/>
      <c r="P10" s="278"/>
      <c r="Q10" s="278"/>
      <c r="R10" s="278"/>
      <c r="S10" s="278"/>
      <c r="T10" s="278"/>
      <c r="U10" s="278"/>
      <c r="V10" s="278"/>
      <c r="W10" s="278"/>
      <c r="X10" s="279"/>
      <c r="Z10" s="277"/>
      <c r="AA10" s="278"/>
      <c r="AB10" s="278"/>
      <c r="AC10" s="278"/>
      <c r="AD10" s="278"/>
      <c r="AE10" s="278"/>
      <c r="AF10" s="278"/>
      <c r="AG10" s="278"/>
      <c r="AH10" s="278"/>
      <c r="AI10" s="278"/>
      <c r="AJ10" s="278"/>
      <c r="AK10" s="279"/>
      <c r="AM10" s="195"/>
      <c r="AN10" s="196"/>
      <c r="AO10" s="196"/>
      <c r="AP10" s="196"/>
      <c r="AQ10" s="196"/>
      <c r="AR10" s="196"/>
      <c r="AS10" s="196"/>
      <c r="AT10" s="196"/>
      <c r="AU10" s="196"/>
      <c r="AV10" s="196"/>
      <c r="AW10" s="196"/>
      <c r="AX10" s="196"/>
    </row>
    <row r="11" spans="1:50" s="7" customFormat="1" ht="16">
      <c r="B11" s="52" t="s">
        <v>118</v>
      </c>
      <c r="C11" s="197">
        <f>SUM(D11:AX11)</f>
        <v>0</v>
      </c>
      <c r="D11" s="54"/>
      <c r="E11" s="35"/>
      <c r="F11" s="35"/>
      <c r="G11" s="35"/>
      <c r="H11" s="35"/>
      <c r="I11" s="35"/>
      <c r="J11" s="35"/>
      <c r="K11" s="35"/>
      <c r="L11"/>
      <c r="M11" s="35"/>
      <c r="N11" s="35"/>
      <c r="O11" s="35"/>
      <c r="P11" s="35"/>
      <c r="Q11" s="35"/>
      <c r="R11" s="35"/>
      <c r="S11" s="35"/>
      <c r="T11" s="35"/>
      <c r="U11" s="35"/>
      <c r="V11" s="35"/>
      <c r="W11" s="35"/>
      <c r="X11" s="35"/>
      <c r="Z11" s="35"/>
      <c r="AA11" s="35"/>
      <c r="AB11" s="35"/>
      <c r="AC11" s="35"/>
      <c r="AD11" s="35"/>
      <c r="AE11" s="35"/>
      <c r="AF11" s="35"/>
      <c r="AG11" s="35"/>
      <c r="AH11" s="35"/>
      <c r="AI11" s="35"/>
      <c r="AJ11" s="35"/>
      <c r="AK11" s="35"/>
      <c r="AM11" s="35"/>
      <c r="AN11" s="35"/>
      <c r="AO11" s="35"/>
      <c r="AP11" s="35"/>
      <c r="AQ11" s="35"/>
      <c r="AR11" s="35"/>
      <c r="AS11" s="35"/>
      <c r="AT11" s="35"/>
      <c r="AU11" s="35"/>
      <c r="AV11" s="35"/>
      <c r="AW11" s="35"/>
      <c r="AX11" s="35"/>
    </row>
    <row r="12" spans="1:50" s="7" customFormat="1" ht="16">
      <c r="B12" s="52" t="s">
        <v>119</v>
      </c>
      <c r="C12" s="197">
        <f>SUM(D12:AX12)</f>
        <v>0</v>
      </c>
      <c r="D12" s="54"/>
      <c r="E12" s="35"/>
      <c r="F12" s="35"/>
      <c r="G12" s="35"/>
      <c r="H12" s="35"/>
      <c r="I12" s="35"/>
      <c r="J12" s="35"/>
      <c r="K12" s="35"/>
      <c r="L12"/>
      <c r="M12" s="35"/>
      <c r="N12" s="35"/>
      <c r="O12" s="35"/>
      <c r="P12" s="35"/>
      <c r="Q12" s="35"/>
      <c r="R12" s="35"/>
      <c r="S12" s="35"/>
      <c r="T12" s="35"/>
      <c r="U12" s="35"/>
      <c r="V12" s="35"/>
      <c r="W12" s="35"/>
      <c r="X12" s="35"/>
      <c r="Z12" s="35"/>
      <c r="AA12" s="35"/>
      <c r="AB12" s="35"/>
      <c r="AC12" s="35"/>
      <c r="AD12" s="35"/>
      <c r="AE12" s="35"/>
      <c r="AF12" s="35"/>
      <c r="AG12" s="35"/>
      <c r="AH12" s="35"/>
      <c r="AI12" s="35"/>
      <c r="AJ12" s="35"/>
      <c r="AK12" s="35"/>
      <c r="AM12" s="35"/>
      <c r="AN12" s="35"/>
      <c r="AO12" s="35"/>
      <c r="AP12" s="35"/>
      <c r="AQ12" s="35"/>
      <c r="AR12" s="35"/>
      <c r="AS12" s="35"/>
      <c r="AT12" s="35"/>
      <c r="AU12" s="35"/>
      <c r="AV12" s="35"/>
      <c r="AW12" s="35"/>
      <c r="AX12" s="35"/>
    </row>
    <row r="13" spans="1:50" s="7" customFormat="1" ht="29.25" customHeight="1">
      <c r="B13" s="53" t="s">
        <v>120</v>
      </c>
      <c r="C13" s="198">
        <f>SUM(C11:C12)</f>
        <v>0</v>
      </c>
      <c r="D13" s="201">
        <f>SUM(D11:D12)</f>
        <v>0</v>
      </c>
      <c r="E13" s="201">
        <f t="shared" ref="E13" si="24">SUM(E11:E12)</f>
        <v>0</v>
      </c>
      <c r="F13" s="201">
        <f t="shared" ref="F13" si="25">SUM(F11:F12)</f>
        <v>0</v>
      </c>
      <c r="G13" s="201">
        <f t="shared" ref="G13" si="26">SUM(G11:G12)</f>
        <v>0</v>
      </c>
      <c r="H13" s="201">
        <f t="shared" ref="H13" si="27">SUM(H11:H12)</f>
        <v>0</v>
      </c>
      <c r="I13" s="201">
        <f t="shared" ref="I13" si="28">SUM(I11:I12)</f>
        <v>0</v>
      </c>
      <c r="J13" s="201">
        <f t="shared" ref="J13" si="29">SUM(J11:J12)</f>
        <v>0</v>
      </c>
      <c r="K13" s="201">
        <f t="shared" ref="K13" si="30">SUM(K11:K12)</f>
        <v>0</v>
      </c>
      <c r="L13" s="202"/>
      <c r="M13" s="201">
        <f>SUM(M11:M12)</f>
        <v>0</v>
      </c>
      <c r="N13" s="201">
        <f t="shared" ref="N13:W13" si="31">SUM(N11:N12)</f>
        <v>0</v>
      </c>
      <c r="O13" s="201">
        <f t="shared" si="31"/>
        <v>0</v>
      </c>
      <c r="P13" s="201">
        <f t="shared" si="31"/>
        <v>0</v>
      </c>
      <c r="Q13" s="201">
        <f t="shared" si="31"/>
        <v>0</v>
      </c>
      <c r="R13" s="201">
        <f t="shared" si="31"/>
        <v>0</v>
      </c>
      <c r="S13" s="201">
        <f t="shared" si="31"/>
        <v>0</v>
      </c>
      <c r="T13" s="201">
        <f t="shared" si="31"/>
        <v>0</v>
      </c>
      <c r="U13" s="201">
        <f t="shared" si="31"/>
        <v>0</v>
      </c>
      <c r="V13" s="201">
        <f t="shared" si="31"/>
        <v>0</v>
      </c>
      <c r="W13" s="201">
        <f t="shared" si="31"/>
        <v>0</v>
      </c>
      <c r="X13" s="201">
        <f>SUM(X11:X12)</f>
        <v>0</v>
      </c>
      <c r="Y13" s="203"/>
      <c r="Z13" s="201">
        <f>SUM(Z11:Z12)</f>
        <v>0</v>
      </c>
      <c r="AA13" s="201">
        <f t="shared" ref="AA13:AM13" si="32">SUM(AA11:AA12)</f>
        <v>0</v>
      </c>
      <c r="AB13" s="201">
        <f t="shared" si="32"/>
        <v>0</v>
      </c>
      <c r="AC13" s="201">
        <f t="shared" si="32"/>
        <v>0</v>
      </c>
      <c r="AD13" s="201">
        <f t="shared" si="32"/>
        <v>0</v>
      </c>
      <c r="AE13" s="201">
        <f t="shared" si="32"/>
        <v>0</v>
      </c>
      <c r="AF13" s="201">
        <f t="shared" si="32"/>
        <v>0</v>
      </c>
      <c r="AG13" s="201">
        <f t="shared" si="32"/>
        <v>0</v>
      </c>
      <c r="AH13" s="201">
        <f t="shared" si="32"/>
        <v>0</v>
      </c>
      <c r="AI13" s="201">
        <f t="shared" si="32"/>
        <v>0</v>
      </c>
      <c r="AJ13" s="201">
        <f t="shared" si="32"/>
        <v>0</v>
      </c>
      <c r="AK13" s="201">
        <f t="shared" si="32"/>
        <v>0</v>
      </c>
      <c r="AL13" s="203"/>
      <c r="AM13" s="201">
        <f t="shared" si="32"/>
        <v>0</v>
      </c>
      <c r="AN13" s="201">
        <f t="shared" ref="AN13" si="33">SUM(AN11:AN12)</f>
        <v>0</v>
      </c>
      <c r="AO13" s="201">
        <f t="shared" ref="AO13" si="34">SUM(AO11:AO12)</f>
        <v>0</v>
      </c>
      <c r="AP13" s="201">
        <f t="shared" ref="AP13" si="35">SUM(AP11:AP12)</f>
        <v>0</v>
      </c>
      <c r="AQ13" s="201">
        <f t="shared" ref="AQ13" si="36">SUM(AQ11:AQ12)</f>
        <v>0</v>
      </c>
      <c r="AR13" s="201">
        <f t="shared" ref="AR13" si="37">SUM(AR11:AR12)</f>
        <v>0</v>
      </c>
      <c r="AS13" s="201">
        <f t="shared" ref="AS13" si="38">SUM(AS11:AS12)</f>
        <v>0</v>
      </c>
      <c r="AT13" s="201">
        <f t="shared" ref="AT13" si="39">SUM(AT11:AT12)</f>
        <v>0</v>
      </c>
      <c r="AU13" s="201">
        <f t="shared" ref="AU13" si="40">SUM(AU11:AU12)</f>
        <v>0</v>
      </c>
      <c r="AV13" s="201">
        <f t="shared" ref="AV13" si="41">SUM(AV11:AV12)</f>
        <v>0</v>
      </c>
      <c r="AW13" s="201">
        <f t="shared" ref="AW13" si="42">SUM(AW11:AW12)</f>
        <v>0</v>
      </c>
      <c r="AX13" s="201">
        <f t="shared" ref="AX13" si="43">SUM(AX11:AX12)</f>
        <v>0</v>
      </c>
    </row>
    <row r="14" spans="1:50" ht="16">
      <c r="B14" s="6"/>
      <c r="C14" s="200"/>
      <c r="D14" s="55"/>
      <c r="E14" s="6"/>
      <c r="F14" s="6"/>
      <c r="G14" s="6"/>
      <c r="H14" s="6"/>
      <c r="I14" s="6"/>
      <c r="J14" s="6"/>
      <c r="K14" s="6"/>
      <c r="L14"/>
      <c r="M14" s="6"/>
      <c r="N14" s="6"/>
      <c r="O14" s="6"/>
      <c r="P14" s="6"/>
      <c r="Q14" s="6"/>
      <c r="R14" s="6"/>
      <c r="S14" s="6"/>
      <c r="T14" s="6"/>
      <c r="U14" s="6"/>
      <c r="V14" s="6"/>
      <c r="W14" s="6"/>
      <c r="X14" s="6"/>
      <c r="Z14" s="6"/>
      <c r="AA14" s="6"/>
      <c r="AB14" s="6"/>
      <c r="AC14" s="6"/>
      <c r="AD14" s="6"/>
      <c r="AE14" s="6"/>
      <c r="AF14" s="6"/>
      <c r="AG14" s="6"/>
      <c r="AH14" s="6"/>
      <c r="AI14" s="6"/>
      <c r="AJ14" s="6"/>
      <c r="AK14" s="6"/>
      <c r="AM14" s="6"/>
      <c r="AN14" s="6"/>
      <c r="AO14" s="6"/>
      <c r="AP14" s="6"/>
      <c r="AQ14" s="6"/>
      <c r="AR14" s="6"/>
      <c r="AS14" s="6"/>
      <c r="AT14" s="6"/>
      <c r="AU14" s="6"/>
      <c r="AV14" s="6"/>
      <c r="AW14" s="6"/>
      <c r="AX14" s="6"/>
    </row>
    <row r="15" spans="1:50" ht="16">
      <c r="B15" s="46" t="s">
        <v>121</v>
      </c>
      <c r="C15" s="200">
        <f>C9+C13</f>
        <v>0</v>
      </c>
      <c r="D15" s="200">
        <f>D9+D13</f>
        <v>0</v>
      </c>
      <c r="E15" s="200">
        <f t="shared" ref="E15:K15" si="44">E9+E13</f>
        <v>0</v>
      </c>
      <c r="F15" s="200">
        <f t="shared" si="44"/>
        <v>0</v>
      </c>
      <c r="G15" s="200">
        <f t="shared" si="44"/>
        <v>0</v>
      </c>
      <c r="H15" s="200">
        <f t="shared" si="44"/>
        <v>0</v>
      </c>
      <c r="I15" s="200">
        <f t="shared" si="44"/>
        <v>0</v>
      </c>
      <c r="J15" s="200">
        <f t="shared" si="44"/>
        <v>0</v>
      </c>
      <c r="K15" s="200">
        <f t="shared" si="44"/>
        <v>0</v>
      </c>
      <c r="L15" s="204"/>
      <c r="M15" s="200">
        <f>M9+M13</f>
        <v>0</v>
      </c>
      <c r="N15" s="200">
        <f t="shared" ref="N15:AX15" si="45">N9+N13</f>
        <v>0</v>
      </c>
      <c r="O15" s="200">
        <f t="shared" si="45"/>
        <v>0</v>
      </c>
      <c r="P15" s="200">
        <f t="shared" si="45"/>
        <v>0</v>
      </c>
      <c r="Q15" s="200">
        <f t="shared" si="45"/>
        <v>0</v>
      </c>
      <c r="R15" s="200">
        <f t="shared" si="45"/>
        <v>0</v>
      </c>
      <c r="S15" s="200">
        <f t="shared" si="45"/>
        <v>0</v>
      </c>
      <c r="T15" s="200">
        <f t="shared" si="45"/>
        <v>0</v>
      </c>
      <c r="U15" s="200">
        <f t="shared" si="45"/>
        <v>0</v>
      </c>
      <c r="V15" s="200">
        <f t="shared" si="45"/>
        <v>0</v>
      </c>
      <c r="W15" s="200">
        <f t="shared" si="45"/>
        <v>0</v>
      </c>
      <c r="X15" s="200">
        <f t="shared" si="45"/>
        <v>0</v>
      </c>
      <c r="Y15" s="205"/>
      <c r="Z15" s="200">
        <f t="shared" si="45"/>
        <v>0</v>
      </c>
      <c r="AA15" s="200">
        <f t="shared" si="45"/>
        <v>0</v>
      </c>
      <c r="AB15" s="200">
        <f t="shared" si="45"/>
        <v>0</v>
      </c>
      <c r="AC15" s="200">
        <f t="shared" si="45"/>
        <v>0</v>
      </c>
      <c r="AD15" s="200">
        <f t="shared" si="45"/>
        <v>0</v>
      </c>
      <c r="AE15" s="200">
        <f t="shared" si="45"/>
        <v>0</v>
      </c>
      <c r="AF15" s="200">
        <f t="shared" si="45"/>
        <v>0</v>
      </c>
      <c r="AG15" s="200">
        <f t="shared" si="45"/>
        <v>0</v>
      </c>
      <c r="AH15" s="200">
        <f t="shared" si="45"/>
        <v>0</v>
      </c>
      <c r="AI15" s="200">
        <f t="shared" si="45"/>
        <v>0</v>
      </c>
      <c r="AJ15" s="200">
        <f t="shared" si="45"/>
        <v>0</v>
      </c>
      <c r="AK15" s="200">
        <f t="shared" si="45"/>
        <v>0</v>
      </c>
      <c r="AL15" s="205"/>
      <c r="AM15" s="200">
        <f t="shared" si="45"/>
        <v>0</v>
      </c>
      <c r="AN15" s="200">
        <f t="shared" si="45"/>
        <v>0</v>
      </c>
      <c r="AO15" s="200">
        <f t="shared" si="45"/>
        <v>0</v>
      </c>
      <c r="AP15" s="200">
        <f t="shared" si="45"/>
        <v>0</v>
      </c>
      <c r="AQ15" s="200">
        <f t="shared" si="45"/>
        <v>0</v>
      </c>
      <c r="AR15" s="200">
        <f t="shared" si="45"/>
        <v>0</v>
      </c>
      <c r="AS15" s="200">
        <f t="shared" si="45"/>
        <v>0</v>
      </c>
      <c r="AT15" s="200">
        <f t="shared" si="45"/>
        <v>0</v>
      </c>
      <c r="AU15" s="200">
        <f t="shared" si="45"/>
        <v>0</v>
      </c>
      <c r="AV15" s="200">
        <f t="shared" si="45"/>
        <v>0</v>
      </c>
      <c r="AW15" s="200">
        <f t="shared" si="45"/>
        <v>0</v>
      </c>
      <c r="AX15" s="200">
        <f t="shared" si="45"/>
        <v>0</v>
      </c>
    </row>
    <row r="18" spans="2:5">
      <c r="B18" s="7"/>
      <c r="D18" s="7"/>
      <c r="E18" s="7"/>
    </row>
    <row r="19" spans="2:5">
      <c r="B19" s="7"/>
      <c r="D19" s="42"/>
      <c r="E19" s="7"/>
    </row>
    <row r="20" spans="2:5">
      <c r="B20" s="7"/>
      <c r="D20" s="42"/>
      <c r="E20" s="7"/>
    </row>
    <row r="21" spans="2:5">
      <c r="B21" s="7"/>
      <c r="D21" s="7"/>
      <c r="E21" s="7"/>
    </row>
    <row r="22" spans="2:5">
      <c r="B22" s="7"/>
      <c r="D22" s="7"/>
      <c r="E22" s="7"/>
    </row>
    <row r="23" spans="2:5">
      <c r="B23" s="7"/>
      <c r="D23" s="42"/>
      <c r="E23" s="7"/>
    </row>
    <row r="24" spans="2:5">
      <c r="B24" s="7"/>
      <c r="D24" s="42"/>
      <c r="E24" s="7"/>
    </row>
  </sheetData>
  <mergeCells count="8">
    <mergeCell ref="AM5:AX5"/>
    <mergeCell ref="M10:X10"/>
    <mergeCell ref="Z10:AK10"/>
    <mergeCell ref="D5:K5"/>
    <mergeCell ref="D10:K10"/>
    <mergeCell ref="B3:E3"/>
    <mergeCell ref="M5:X5"/>
    <mergeCell ref="Z5:AK5"/>
  </mergeCells>
  <phoneticPr fontId="5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A652-A0A7-4234-8D6F-71DD21B457B7}">
  <sheetPr>
    <tabColor rgb="FF00B0F0"/>
  </sheetPr>
  <dimension ref="A1:AC61"/>
  <sheetViews>
    <sheetView topLeftCell="D5" zoomScale="110" zoomScaleNormal="110" workbookViewId="0">
      <selection activeCell="J11" sqref="J11"/>
    </sheetView>
  </sheetViews>
  <sheetFormatPr defaultColWidth="10.83203125" defaultRowHeight="15.5"/>
  <cols>
    <col min="1" max="1" width="9" style="1" customWidth="1"/>
    <col min="2" max="2" width="24.5" style="1" customWidth="1"/>
    <col min="3" max="3" width="23.5" style="1" customWidth="1"/>
    <col min="4" max="4" width="42.5" style="1" customWidth="1"/>
    <col min="5" max="5" width="31.5" style="1" customWidth="1"/>
    <col min="6" max="6" width="10.83203125" style="1"/>
    <col min="7" max="7" width="3.5" style="1" customWidth="1"/>
    <col min="8" max="8" width="11.5" style="1" bestFit="1" customWidth="1"/>
    <col min="9" max="10" width="10.83203125" style="1"/>
    <col min="11" max="11" width="3.5" style="1" customWidth="1"/>
    <col min="12" max="12" width="12" style="1" customWidth="1"/>
    <col min="13" max="13" width="12.5" style="1" customWidth="1"/>
    <col min="14" max="15" width="10.83203125" style="1"/>
    <col min="16" max="16" width="3.5" style="1" customWidth="1"/>
    <col min="17" max="17" width="10.5" style="1" customWidth="1"/>
    <col min="18" max="18" width="3.5" style="1" customWidth="1"/>
    <col min="19" max="19" width="10.83203125" style="1"/>
    <col min="20" max="20" width="3.5" style="1" customWidth="1"/>
    <col min="21" max="16384" width="10.83203125" style="1"/>
  </cols>
  <sheetData>
    <row r="1" spans="1:29" ht="25.5" thickBot="1">
      <c r="A1" s="294" t="s">
        <v>122</v>
      </c>
      <c r="B1" s="294"/>
      <c r="C1" s="294"/>
      <c r="D1" s="294"/>
      <c r="F1"/>
      <c r="G1"/>
      <c r="H1"/>
      <c r="I1"/>
      <c r="J1"/>
      <c r="K1"/>
      <c r="L1"/>
      <c r="M1"/>
      <c r="N1"/>
      <c r="O1"/>
    </row>
    <row r="2" spans="1:29" ht="22" customHeight="1">
      <c r="D2" s="92" t="s">
        <v>123</v>
      </c>
      <c r="F2"/>
      <c r="G2"/>
      <c r="H2"/>
      <c r="I2"/>
      <c r="J2"/>
      <c r="K2"/>
      <c r="L2"/>
      <c r="M2"/>
      <c r="N2"/>
      <c r="O2"/>
      <c r="U2" s="20"/>
      <c r="V2" s="20"/>
    </row>
    <row r="3" spans="1:29" ht="20.5" thickBot="1">
      <c r="B3" s="47" t="s">
        <v>124</v>
      </c>
      <c r="C3" s="47"/>
      <c r="D3" s="91" t="s">
        <v>125</v>
      </c>
      <c r="U3" s="20"/>
      <c r="V3" s="20"/>
    </row>
    <row r="4" spans="1:29" ht="20">
      <c r="B4" s="47"/>
      <c r="C4" s="47"/>
      <c r="U4" s="20"/>
      <c r="V4" s="20"/>
    </row>
    <row r="5" spans="1:29" ht="31">
      <c r="B5" s="18" t="s">
        <v>126</v>
      </c>
      <c r="C5" s="17" t="s">
        <v>127</v>
      </c>
      <c r="U5" s="20"/>
      <c r="V5" s="20"/>
    </row>
    <row r="6" spans="1:29">
      <c r="B6" s="90" t="s">
        <v>128</v>
      </c>
      <c r="C6" s="122" t="str">
        <f>IF(B6="Gas","0.183",IF(B6="LPG","0.214",IF(B6="Oil","0.248",IF(B6="Electricity","0.207",""))))</f>
        <v>0.183</v>
      </c>
    </row>
    <row r="7" spans="1:29" ht="16">
      <c r="B7"/>
      <c r="C7"/>
    </row>
    <row r="8" spans="1:29">
      <c r="B8" s="19"/>
      <c r="C8" s="45" t="s">
        <v>129</v>
      </c>
      <c r="F8" s="20"/>
    </row>
    <row r="9" spans="1:29" ht="18.75" customHeight="1">
      <c r="B9" s="19" t="s">
        <v>130</v>
      </c>
      <c r="C9" s="90">
        <f>'Buildings Data (6)'!C21</f>
        <v>0</v>
      </c>
      <c r="D9" s="121" t="s">
        <v>131</v>
      </c>
      <c r="F9" s="20"/>
    </row>
    <row r="10" spans="1:29" ht="18.75" customHeight="1">
      <c r="B10" s="4"/>
      <c r="C10" s="4"/>
      <c r="G10" s="262"/>
      <c r="H10" s="291" t="s">
        <v>132</v>
      </c>
      <c r="I10" s="292"/>
      <c r="J10" s="293"/>
      <c r="K10" s="304"/>
      <c r="L10" s="291" t="s">
        <v>133</v>
      </c>
      <c r="M10" s="292"/>
      <c r="N10" s="292"/>
      <c r="O10" s="293"/>
      <c r="P10" s="304"/>
      <c r="Q10" s="305" t="s">
        <v>134</v>
      </c>
      <c r="R10" s="304"/>
      <c r="S10" s="305" t="s">
        <v>135</v>
      </c>
      <c r="T10" s="262"/>
      <c r="U10" s="295" t="s">
        <v>52</v>
      </c>
      <c r="V10" s="296"/>
      <c r="W10" s="296"/>
      <c r="X10" s="296"/>
      <c r="Y10" s="296"/>
      <c r="Z10" s="297"/>
    </row>
    <row r="11" spans="1:29" s="2" customFormat="1" ht="77.25" customHeight="1">
      <c r="B11" s="2" t="s">
        <v>75</v>
      </c>
      <c r="C11" s="3" t="s">
        <v>136</v>
      </c>
      <c r="D11" s="3" t="s">
        <v>137</v>
      </c>
      <c r="E11" s="3" t="s">
        <v>138</v>
      </c>
      <c r="F11" s="3" t="s">
        <v>139</v>
      </c>
      <c r="G11" s="262"/>
      <c r="H11" s="86" t="s">
        <v>140</v>
      </c>
      <c r="I11" s="86" t="s">
        <v>141</v>
      </c>
      <c r="J11" s="86" t="s">
        <v>142</v>
      </c>
      <c r="K11" s="304"/>
      <c r="L11" s="86" t="s">
        <v>143</v>
      </c>
      <c r="M11" s="86" t="s">
        <v>144</v>
      </c>
      <c r="N11" s="86" t="s">
        <v>145</v>
      </c>
      <c r="O11" s="86" t="s">
        <v>146</v>
      </c>
      <c r="P11" s="304"/>
      <c r="Q11" s="305"/>
      <c r="R11" s="304"/>
      <c r="S11" s="305"/>
      <c r="T11" s="262"/>
      <c r="U11" s="298"/>
      <c r="V11" s="299"/>
      <c r="W11" s="299"/>
      <c r="X11" s="299"/>
      <c r="Y11" s="299"/>
      <c r="Z11" s="300"/>
    </row>
    <row r="12" spans="1:29" ht="16">
      <c r="A12" s="60" t="s">
        <v>147</v>
      </c>
      <c r="B12" s="61" t="s">
        <v>148</v>
      </c>
      <c r="C12" s="61" t="s">
        <v>149</v>
      </c>
      <c r="D12" s="61" t="s">
        <v>150</v>
      </c>
      <c r="E12" s="62">
        <v>3000</v>
      </c>
      <c r="F12" s="63">
        <v>5000</v>
      </c>
      <c r="G12"/>
      <c r="H12" s="64">
        <f>E12*0.183/1000</f>
        <v>0.54900000000000004</v>
      </c>
      <c r="I12" s="63">
        <f>E12*0.07</f>
        <v>210.00000000000003</v>
      </c>
      <c r="J12" s="63" t="s">
        <v>151</v>
      </c>
      <c r="K12"/>
      <c r="L12" s="82">
        <v>30</v>
      </c>
      <c r="M12" s="89">
        <f>H12*L12</f>
        <v>16.470000000000002</v>
      </c>
      <c r="N12" s="65">
        <f>I12*L12</f>
        <v>6300.0000000000009</v>
      </c>
      <c r="O12" s="89">
        <f>M12</f>
        <v>16.470000000000002</v>
      </c>
      <c r="P12"/>
      <c r="Q12" s="66">
        <f>F12/I12</f>
        <v>23.809523809523807</v>
      </c>
      <c r="R12"/>
      <c r="S12" s="63">
        <f>F12/M12</f>
        <v>303.58227079538551</v>
      </c>
      <c r="T12" s="67"/>
      <c r="U12" s="301" t="s">
        <v>152</v>
      </c>
      <c r="V12" s="302"/>
      <c r="W12" s="302"/>
      <c r="X12" s="302"/>
      <c r="Y12" s="302"/>
      <c r="Z12" s="303"/>
      <c r="AA12" s="88"/>
      <c r="AB12" s="88"/>
      <c r="AC12" s="88"/>
    </row>
    <row r="13" spans="1:29" customFormat="1" ht="12.75" customHeight="1">
      <c r="L13" s="80"/>
      <c r="U13" s="287"/>
      <c r="V13" s="287"/>
      <c r="W13" s="287"/>
      <c r="X13" s="287"/>
      <c r="Y13" s="287"/>
      <c r="Z13" s="287"/>
    </row>
    <row r="14" spans="1:29">
      <c r="A14" s="16">
        <f t="shared" ref="A14:A33" si="0">A13+1</f>
        <v>1</v>
      </c>
      <c r="B14" s="5"/>
      <c r="C14" s="5"/>
      <c r="D14" s="5"/>
      <c r="E14" s="11"/>
      <c r="F14" s="12"/>
      <c r="G14" s="59"/>
      <c r="H14" s="13">
        <f t="shared" ref="H14" si="1">$C$6*E14/1000</f>
        <v>0</v>
      </c>
      <c r="I14" s="104">
        <f>E14*$C$9</f>
        <v>0</v>
      </c>
      <c r="J14" s="10" t="e">
        <f>VLOOKUP(D14,'Lookup tables'!$D$5:$E$99,2,FALSE)</f>
        <v>#N/A</v>
      </c>
      <c r="K14" s="67"/>
      <c r="L14" s="79" t="e">
        <f>VLOOKUP(D14,'Lookup tables'!$D$5:$G$99,4,FALSE)</f>
        <v>#N/A</v>
      </c>
      <c r="M14" s="102" t="e">
        <f t="shared" ref="M14:M26" si="2">L14*H14</f>
        <v>#N/A</v>
      </c>
      <c r="N14" s="87" t="e">
        <f t="shared" ref="N14:N26" si="3">L14*I14</f>
        <v>#N/A</v>
      </c>
      <c r="O14" s="87" t="e">
        <f>IF(J14="Y",M14,0)</f>
        <v>#N/A</v>
      </c>
      <c r="P14" s="59"/>
      <c r="Q14" s="14" t="e">
        <f>F14/I14</f>
        <v>#DIV/0!</v>
      </c>
      <c r="R14" s="59"/>
      <c r="S14" s="103" t="e">
        <f>F14/L14</f>
        <v>#N/A</v>
      </c>
      <c r="T14" s="67"/>
      <c r="U14" s="285"/>
      <c r="V14" s="285"/>
      <c r="W14" s="285"/>
      <c r="X14" s="285"/>
      <c r="Y14" s="285"/>
      <c r="Z14" s="286"/>
    </row>
    <row r="15" spans="1:29">
      <c r="A15" s="16">
        <f t="shared" si="0"/>
        <v>2</v>
      </c>
      <c r="B15" s="5"/>
      <c r="C15" s="5"/>
      <c r="D15" s="5"/>
      <c r="E15" s="11"/>
      <c r="F15" s="12"/>
      <c r="G15" s="59"/>
      <c r="H15" s="13">
        <f t="shared" ref="H15:H33" si="4">$C$6*E15/1000</f>
        <v>0</v>
      </c>
      <c r="I15" s="104">
        <f t="shared" ref="I15:I33" si="5">E15*$C$9</f>
        <v>0</v>
      </c>
      <c r="J15" s="10" t="e">
        <f>VLOOKUP(D15,'Lookup tables'!$D$5:$E$99,2,FALSE)</f>
        <v>#N/A</v>
      </c>
      <c r="K15" s="67"/>
      <c r="L15" s="79" t="e">
        <f>VLOOKUP(D15,'Lookup tables'!$D$5:$G$99,4,FALSE)</f>
        <v>#N/A</v>
      </c>
      <c r="M15" s="68" t="e">
        <f t="shared" si="2"/>
        <v>#N/A</v>
      </c>
      <c r="N15" s="15" t="e">
        <f t="shared" si="3"/>
        <v>#N/A</v>
      </c>
      <c r="O15" s="87" t="e">
        <f t="shared" ref="O15:O33" si="6">IF(J15="Y",M15,0)</f>
        <v>#N/A</v>
      </c>
      <c r="P15" s="59"/>
      <c r="Q15" s="14" t="e">
        <f t="shared" ref="Q15:Q34" si="7">F15/I15</f>
        <v>#DIV/0!</v>
      </c>
      <c r="R15" s="59"/>
      <c r="S15" s="103" t="e">
        <f t="shared" ref="S15:S34" si="8">F15/L15</f>
        <v>#N/A</v>
      </c>
      <c r="T15" s="67"/>
      <c r="U15" s="285"/>
      <c r="V15" s="285"/>
      <c r="W15" s="285"/>
      <c r="X15" s="285"/>
      <c r="Y15" s="285"/>
      <c r="Z15" s="286"/>
    </row>
    <row r="16" spans="1:29">
      <c r="A16" s="16">
        <f t="shared" si="0"/>
        <v>3</v>
      </c>
      <c r="B16" s="5"/>
      <c r="C16" s="5"/>
      <c r="D16" s="5"/>
      <c r="E16" s="11"/>
      <c r="F16" s="12"/>
      <c r="G16" s="59"/>
      <c r="H16" s="13">
        <f t="shared" si="4"/>
        <v>0</v>
      </c>
      <c r="I16" s="104">
        <f t="shared" si="5"/>
        <v>0</v>
      </c>
      <c r="J16" s="10" t="e">
        <f>VLOOKUP(D16,'Lookup tables'!$D$5:$E$99,2,FALSE)</f>
        <v>#N/A</v>
      </c>
      <c r="K16" s="67"/>
      <c r="L16" s="79" t="e">
        <f>VLOOKUP(D16,'Lookup tables'!$D$5:$G$99,4,FALSE)</f>
        <v>#N/A</v>
      </c>
      <c r="M16" s="68" t="e">
        <f t="shared" si="2"/>
        <v>#N/A</v>
      </c>
      <c r="N16" s="15" t="e">
        <f t="shared" si="3"/>
        <v>#N/A</v>
      </c>
      <c r="O16" s="87" t="e">
        <f t="shared" si="6"/>
        <v>#N/A</v>
      </c>
      <c r="P16" s="59"/>
      <c r="Q16" s="14" t="e">
        <f t="shared" si="7"/>
        <v>#DIV/0!</v>
      </c>
      <c r="R16" s="59"/>
      <c r="S16" s="103" t="e">
        <f t="shared" si="8"/>
        <v>#N/A</v>
      </c>
      <c r="T16" s="67"/>
      <c r="U16" s="285"/>
      <c r="V16" s="285"/>
      <c r="W16" s="285"/>
      <c r="X16" s="285"/>
      <c r="Y16" s="285"/>
      <c r="Z16" s="286"/>
    </row>
    <row r="17" spans="1:26">
      <c r="A17" s="16">
        <f t="shared" si="0"/>
        <v>4</v>
      </c>
      <c r="B17" s="5"/>
      <c r="C17" s="5"/>
      <c r="D17" s="5"/>
      <c r="E17" s="11"/>
      <c r="F17" s="12"/>
      <c r="G17" s="59"/>
      <c r="H17" s="13">
        <f t="shared" si="4"/>
        <v>0</v>
      </c>
      <c r="I17" s="104">
        <f t="shared" si="5"/>
        <v>0</v>
      </c>
      <c r="J17" s="10" t="e">
        <f>VLOOKUP(D17,'Lookup tables'!$D$5:$E$99,2,FALSE)</f>
        <v>#N/A</v>
      </c>
      <c r="K17" s="67"/>
      <c r="L17" s="79" t="e">
        <f>VLOOKUP(D17,'Lookup tables'!$D$5:$G$99,4,FALSE)</f>
        <v>#N/A</v>
      </c>
      <c r="M17" s="68" t="e">
        <f t="shared" si="2"/>
        <v>#N/A</v>
      </c>
      <c r="N17" s="15" t="e">
        <f t="shared" si="3"/>
        <v>#N/A</v>
      </c>
      <c r="O17" s="87" t="e">
        <f t="shared" si="6"/>
        <v>#N/A</v>
      </c>
      <c r="P17" s="59"/>
      <c r="Q17" s="14" t="e">
        <f t="shared" si="7"/>
        <v>#DIV/0!</v>
      </c>
      <c r="R17" s="59"/>
      <c r="S17" s="103" t="e">
        <f t="shared" si="8"/>
        <v>#N/A</v>
      </c>
      <c r="T17" s="67"/>
      <c r="U17" s="285"/>
      <c r="V17" s="285"/>
      <c r="W17" s="285"/>
      <c r="X17" s="285"/>
      <c r="Y17" s="285"/>
      <c r="Z17" s="286"/>
    </row>
    <row r="18" spans="1:26">
      <c r="A18" s="16">
        <f t="shared" si="0"/>
        <v>5</v>
      </c>
      <c r="B18" s="5"/>
      <c r="C18" s="5"/>
      <c r="D18" s="5"/>
      <c r="E18" s="11"/>
      <c r="F18" s="12"/>
      <c r="G18" s="59"/>
      <c r="H18" s="13">
        <f t="shared" si="4"/>
        <v>0</v>
      </c>
      <c r="I18" s="104">
        <f t="shared" si="5"/>
        <v>0</v>
      </c>
      <c r="J18" s="10" t="e">
        <f>VLOOKUP(D18,'Lookup tables'!$D$5:$E$99,2,FALSE)</f>
        <v>#N/A</v>
      </c>
      <c r="K18" s="67"/>
      <c r="L18" s="79" t="e">
        <f>VLOOKUP(D18,'Lookup tables'!$D$5:$G$99,4,FALSE)</f>
        <v>#N/A</v>
      </c>
      <c r="M18" s="68" t="e">
        <f t="shared" si="2"/>
        <v>#N/A</v>
      </c>
      <c r="N18" s="15" t="e">
        <f t="shared" si="3"/>
        <v>#N/A</v>
      </c>
      <c r="O18" s="87" t="e">
        <f t="shared" si="6"/>
        <v>#N/A</v>
      </c>
      <c r="P18" s="59"/>
      <c r="Q18" s="14" t="e">
        <f t="shared" si="7"/>
        <v>#DIV/0!</v>
      </c>
      <c r="R18" s="59"/>
      <c r="S18" s="103" t="e">
        <f t="shared" si="8"/>
        <v>#N/A</v>
      </c>
      <c r="T18" s="67"/>
      <c r="U18" s="285"/>
      <c r="V18" s="285"/>
      <c r="W18" s="285"/>
      <c r="X18" s="285"/>
      <c r="Y18" s="285"/>
      <c r="Z18" s="286"/>
    </row>
    <row r="19" spans="1:26">
      <c r="A19" s="16">
        <f t="shared" si="0"/>
        <v>6</v>
      </c>
      <c r="B19" s="5"/>
      <c r="C19" s="5"/>
      <c r="D19" s="5"/>
      <c r="E19" s="11"/>
      <c r="F19" s="12"/>
      <c r="G19" s="59"/>
      <c r="H19" s="13">
        <f t="shared" si="4"/>
        <v>0</v>
      </c>
      <c r="I19" s="104">
        <f t="shared" si="5"/>
        <v>0</v>
      </c>
      <c r="J19" s="10" t="e">
        <f>VLOOKUP(D19,'Lookup tables'!$D$5:$E$99,2,FALSE)</f>
        <v>#N/A</v>
      </c>
      <c r="K19" s="67"/>
      <c r="L19" s="79" t="e">
        <f>VLOOKUP(D19,'Lookup tables'!$D$5:$G$99,4,FALSE)</f>
        <v>#N/A</v>
      </c>
      <c r="M19" s="68" t="e">
        <f t="shared" si="2"/>
        <v>#N/A</v>
      </c>
      <c r="N19" s="15" t="e">
        <f t="shared" si="3"/>
        <v>#N/A</v>
      </c>
      <c r="O19" s="87" t="e">
        <f t="shared" si="6"/>
        <v>#N/A</v>
      </c>
      <c r="P19" s="59"/>
      <c r="Q19" s="14" t="e">
        <f t="shared" si="7"/>
        <v>#DIV/0!</v>
      </c>
      <c r="R19" s="59"/>
      <c r="S19" s="103" t="e">
        <f t="shared" si="8"/>
        <v>#N/A</v>
      </c>
      <c r="T19" s="67"/>
      <c r="U19" s="285"/>
      <c r="V19" s="285"/>
      <c r="W19" s="285"/>
      <c r="X19" s="285"/>
      <c r="Y19" s="285"/>
      <c r="Z19" s="286"/>
    </row>
    <row r="20" spans="1:26">
      <c r="A20" s="16">
        <f t="shared" si="0"/>
        <v>7</v>
      </c>
      <c r="B20" s="5"/>
      <c r="C20" s="5"/>
      <c r="D20" s="5"/>
      <c r="E20" s="11"/>
      <c r="F20" s="12"/>
      <c r="G20" s="59"/>
      <c r="H20" s="13">
        <f t="shared" si="4"/>
        <v>0</v>
      </c>
      <c r="I20" s="104">
        <f t="shared" si="5"/>
        <v>0</v>
      </c>
      <c r="J20" s="10" t="e">
        <f>VLOOKUP(D20,'Lookup tables'!$D$5:$E$99,2,FALSE)</f>
        <v>#N/A</v>
      </c>
      <c r="K20" s="67"/>
      <c r="L20" s="79" t="e">
        <f>VLOOKUP(D20,'Lookup tables'!$D$5:$G$99,4,FALSE)</f>
        <v>#N/A</v>
      </c>
      <c r="M20" s="68" t="e">
        <f t="shared" si="2"/>
        <v>#N/A</v>
      </c>
      <c r="N20" s="15" t="e">
        <f t="shared" si="3"/>
        <v>#N/A</v>
      </c>
      <c r="O20" s="87" t="e">
        <f t="shared" si="6"/>
        <v>#N/A</v>
      </c>
      <c r="P20" s="59"/>
      <c r="Q20" s="14" t="e">
        <f t="shared" si="7"/>
        <v>#DIV/0!</v>
      </c>
      <c r="R20" s="59"/>
      <c r="S20" s="103" t="e">
        <f t="shared" si="8"/>
        <v>#N/A</v>
      </c>
      <c r="T20" s="67"/>
      <c r="U20" s="285"/>
      <c r="V20" s="285"/>
      <c r="W20" s="285"/>
      <c r="X20" s="285"/>
      <c r="Y20" s="285"/>
      <c r="Z20" s="286"/>
    </row>
    <row r="21" spans="1:26" ht="17.25" customHeight="1">
      <c r="A21" s="16">
        <f t="shared" si="0"/>
        <v>8</v>
      </c>
      <c r="B21" s="5"/>
      <c r="C21" s="5"/>
      <c r="D21" s="5"/>
      <c r="E21" s="11"/>
      <c r="F21" s="12"/>
      <c r="G21" s="59"/>
      <c r="H21" s="13">
        <f t="shared" si="4"/>
        <v>0</v>
      </c>
      <c r="I21" s="104">
        <f t="shared" si="5"/>
        <v>0</v>
      </c>
      <c r="J21" s="10" t="e">
        <f>VLOOKUP(D21,'Lookup tables'!$D$5:$E$99,2,FALSE)</f>
        <v>#N/A</v>
      </c>
      <c r="K21" s="67"/>
      <c r="L21" s="79" t="e">
        <f>VLOOKUP(D21,'Lookup tables'!$D$5:$G$99,4,FALSE)</f>
        <v>#N/A</v>
      </c>
      <c r="M21" s="68" t="e">
        <f t="shared" si="2"/>
        <v>#N/A</v>
      </c>
      <c r="N21" s="15" t="e">
        <f t="shared" si="3"/>
        <v>#N/A</v>
      </c>
      <c r="O21" s="87" t="e">
        <f t="shared" si="6"/>
        <v>#N/A</v>
      </c>
      <c r="P21" s="59"/>
      <c r="Q21" s="14" t="e">
        <f t="shared" si="7"/>
        <v>#DIV/0!</v>
      </c>
      <c r="R21" s="59"/>
      <c r="S21" s="103" t="e">
        <f t="shared" si="8"/>
        <v>#N/A</v>
      </c>
      <c r="T21" s="67"/>
      <c r="U21" s="285"/>
      <c r="V21" s="285"/>
      <c r="W21" s="285"/>
      <c r="X21" s="285"/>
      <c r="Y21" s="285"/>
      <c r="Z21" s="286"/>
    </row>
    <row r="22" spans="1:26">
      <c r="A22" s="16">
        <f t="shared" si="0"/>
        <v>9</v>
      </c>
      <c r="B22" s="5"/>
      <c r="C22" s="5"/>
      <c r="D22" s="5"/>
      <c r="E22" s="11"/>
      <c r="F22" s="12"/>
      <c r="H22" s="13">
        <f t="shared" si="4"/>
        <v>0</v>
      </c>
      <c r="I22" s="104">
        <f t="shared" si="5"/>
        <v>0</v>
      </c>
      <c r="J22" s="10" t="e">
        <f>VLOOKUP(D22,'Lookup tables'!$D$5:$E$99,2,FALSE)</f>
        <v>#N/A</v>
      </c>
      <c r="K22" s="67"/>
      <c r="L22" s="79" t="e">
        <f>VLOOKUP(D22,'Lookup tables'!$D$5:$G$99,4,FALSE)</f>
        <v>#N/A</v>
      </c>
      <c r="M22" s="68" t="e">
        <f t="shared" si="2"/>
        <v>#N/A</v>
      </c>
      <c r="N22" s="15" t="e">
        <f t="shared" si="3"/>
        <v>#N/A</v>
      </c>
      <c r="O22" s="87" t="e">
        <f t="shared" si="6"/>
        <v>#N/A</v>
      </c>
      <c r="P22" s="59"/>
      <c r="Q22" s="14" t="e">
        <f t="shared" si="7"/>
        <v>#DIV/0!</v>
      </c>
      <c r="R22" s="59"/>
      <c r="S22" s="103" t="e">
        <f t="shared" si="8"/>
        <v>#N/A</v>
      </c>
      <c r="T22" s="67"/>
      <c r="U22" s="285"/>
      <c r="V22" s="285"/>
      <c r="W22" s="285"/>
      <c r="X22" s="285"/>
      <c r="Y22" s="285"/>
      <c r="Z22" s="286"/>
    </row>
    <row r="23" spans="1:26">
      <c r="A23" s="16">
        <f t="shared" si="0"/>
        <v>10</v>
      </c>
      <c r="B23" s="5"/>
      <c r="C23" s="5"/>
      <c r="D23" s="5"/>
      <c r="E23" s="11"/>
      <c r="F23" s="12"/>
      <c r="H23" s="13">
        <f t="shared" si="4"/>
        <v>0</v>
      </c>
      <c r="I23" s="104">
        <f t="shared" si="5"/>
        <v>0</v>
      </c>
      <c r="J23" s="10" t="e">
        <f>VLOOKUP(D23,'Lookup tables'!$D$5:$E$99,2,FALSE)</f>
        <v>#N/A</v>
      </c>
      <c r="K23" s="67"/>
      <c r="L23" s="79" t="e">
        <f>VLOOKUP(D23,'Lookup tables'!$D$5:$G$99,4,FALSE)</f>
        <v>#N/A</v>
      </c>
      <c r="M23" s="68" t="e">
        <f t="shared" si="2"/>
        <v>#N/A</v>
      </c>
      <c r="N23" s="15" t="e">
        <f t="shared" si="3"/>
        <v>#N/A</v>
      </c>
      <c r="O23" s="87" t="e">
        <f t="shared" si="6"/>
        <v>#N/A</v>
      </c>
      <c r="P23" s="59"/>
      <c r="Q23" s="14" t="e">
        <f t="shared" si="7"/>
        <v>#DIV/0!</v>
      </c>
      <c r="R23" s="59"/>
      <c r="S23" s="103" t="e">
        <f t="shared" si="8"/>
        <v>#N/A</v>
      </c>
      <c r="T23" s="67"/>
      <c r="U23" s="285"/>
      <c r="V23" s="285"/>
      <c r="W23" s="285"/>
      <c r="X23" s="285"/>
      <c r="Y23" s="285"/>
      <c r="Z23" s="286"/>
    </row>
    <row r="24" spans="1:26">
      <c r="A24" s="16">
        <f t="shared" si="0"/>
        <v>11</v>
      </c>
      <c r="B24" s="5"/>
      <c r="C24" s="5"/>
      <c r="D24" s="5"/>
      <c r="E24" s="11"/>
      <c r="F24" s="12"/>
      <c r="H24" s="13">
        <f t="shared" si="4"/>
        <v>0</v>
      </c>
      <c r="I24" s="104">
        <f t="shared" si="5"/>
        <v>0</v>
      </c>
      <c r="J24" s="10" t="e">
        <f>VLOOKUP(D24,'Lookup tables'!$D$5:$E$99,2,FALSE)</f>
        <v>#N/A</v>
      </c>
      <c r="K24" s="67"/>
      <c r="L24" s="79" t="e">
        <f>VLOOKUP(D24,'Lookup tables'!$D$5:$G$99,4,FALSE)</f>
        <v>#N/A</v>
      </c>
      <c r="M24" s="68" t="e">
        <f t="shared" si="2"/>
        <v>#N/A</v>
      </c>
      <c r="N24" s="15" t="e">
        <f t="shared" si="3"/>
        <v>#N/A</v>
      </c>
      <c r="O24" s="87" t="e">
        <f t="shared" si="6"/>
        <v>#N/A</v>
      </c>
      <c r="P24" s="59"/>
      <c r="Q24" s="14" t="e">
        <f t="shared" si="7"/>
        <v>#DIV/0!</v>
      </c>
      <c r="R24" s="59"/>
      <c r="S24" s="103" t="e">
        <f t="shared" si="8"/>
        <v>#N/A</v>
      </c>
      <c r="T24" s="67"/>
      <c r="U24" s="285"/>
      <c r="V24" s="285"/>
      <c r="W24" s="285"/>
      <c r="X24" s="285"/>
      <c r="Y24" s="285"/>
      <c r="Z24" s="286"/>
    </row>
    <row r="25" spans="1:26">
      <c r="A25" s="16">
        <f t="shared" si="0"/>
        <v>12</v>
      </c>
      <c r="B25" s="5"/>
      <c r="C25" s="5"/>
      <c r="D25" s="5"/>
      <c r="E25" s="11"/>
      <c r="F25" s="12"/>
      <c r="H25" s="13">
        <f t="shared" si="4"/>
        <v>0</v>
      </c>
      <c r="I25" s="104">
        <f t="shared" si="5"/>
        <v>0</v>
      </c>
      <c r="J25" s="10" t="e">
        <f>VLOOKUP(D25,'Lookup tables'!$D$5:$E$99,2,FALSE)</f>
        <v>#N/A</v>
      </c>
      <c r="K25" s="67"/>
      <c r="L25" s="79" t="e">
        <f>VLOOKUP(D25,'Lookup tables'!$D$5:$G$99,4,FALSE)</f>
        <v>#N/A</v>
      </c>
      <c r="M25" s="68" t="e">
        <f t="shared" si="2"/>
        <v>#N/A</v>
      </c>
      <c r="N25" s="15" t="e">
        <f t="shared" si="3"/>
        <v>#N/A</v>
      </c>
      <c r="O25" s="87" t="e">
        <f t="shared" si="6"/>
        <v>#N/A</v>
      </c>
      <c r="P25" s="59"/>
      <c r="Q25" s="14" t="e">
        <f t="shared" si="7"/>
        <v>#DIV/0!</v>
      </c>
      <c r="R25" s="59"/>
      <c r="S25" s="103" t="e">
        <f t="shared" si="8"/>
        <v>#N/A</v>
      </c>
      <c r="T25" s="67"/>
      <c r="U25" s="285"/>
      <c r="V25" s="285"/>
      <c r="W25" s="285"/>
      <c r="X25" s="285"/>
      <c r="Y25" s="285"/>
      <c r="Z25" s="286"/>
    </row>
    <row r="26" spans="1:26">
      <c r="A26" s="16">
        <f t="shared" si="0"/>
        <v>13</v>
      </c>
      <c r="B26" s="5"/>
      <c r="C26" s="5"/>
      <c r="D26" s="5"/>
      <c r="E26" s="11"/>
      <c r="F26" s="12"/>
      <c r="H26" s="13">
        <f t="shared" si="4"/>
        <v>0</v>
      </c>
      <c r="I26" s="104">
        <f t="shared" si="5"/>
        <v>0</v>
      </c>
      <c r="J26" s="10" t="e">
        <f>VLOOKUP(D26,'Lookup tables'!$D$5:$E$99,2,FALSE)</f>
        <v>#N/A</v>
      </c>
      <c r="K26" s="67"/>
      <c r="L26" s="79" t="e">
        <f>VLOOKUP(D26,'Lookup tables'!$D$5:$G$99,4,FALSE)</f>
        <v>#N/A</v>
      </c>
      <c r="M26" s="68" t="e">
        <f t="shared" si="2"/>
        <v>#N/A</v>
      </c>
      <c r="N26" s="15" t="e">
        <f t="shared" si="3"/>
        <v>#N/A</v>
      </c>
      <c r="O26" s="87" t="e">
        <f t="shared" si="6"/>
        <v>#N/A</v>
      </c>
      <c r="P26" s="59"/>
      <c r="Q26" s="14" t="e">
        <f t="shared" si="7"/>
        <v>#DIV/0!</v>
      </c>
      <c r="R26" s="59"/>
      <c r="S26" s="103" t="e">
        <f t="shared" si="8"/>
        <v>#N/A</v>
      </c>
      <c r="T26" s="67"/>
      <c r="U26" s="285"/>
      <c r="V26" s="285"/>
      <c r="W26" s="285"/>
      <c r="X26" s="285"/>
      <c r="Y26" s="285"/>
      <c r="Z26" s="286"/>
    </row>
    <row r="27" spans="1:26">
      <c r="A27" s="16">
        <f t="shared" si="0"/>
        <v>14</v>
      </c>
      <c r="B27" s="5"/>
      <c r="C27" s="5"/>
      <c r="D27" s="5"/>
      <c r="E27" s="11"/>
      <c r="F27" s="12"/>
      <c r="H27" s="13">
        <f t="shared" si="4"/>
        <v>0</v>
      </c>
      <c r="I27" s="104">
        <f t="shared" si="5"/>
        <v>0</v>
      </c>
      <c r="J27" s="10" t="e">
        <f>VLOOKUP(D27,'Lookup tables'!$D$5:$E$99,2,FALSE)</f>
        <v>#N/A</v>
      </c>
      <c r="K27" s="67"/>
      <c r="L27" s="79" t="e">
        <f>VLOOKUP(D27,'Lookup tables'!$D$5:$G$99,4,FALSE)</f>
        <v>#N/A</v>
      </c>
      <c r="M27" s="68" t="e">
        <f t="shared" ref="M27:M32" si="9">L27*H27</f>
        <v>#N/A</v>
      </c>
      <c r="N27" s="15" t="e">
        <f t="shared" ref="N27:N32" si="10">L27*I27</f>
        <v>#N/A</v>
      </c>
      <c r="O27" s="87" t="e">
        <f t="shared" si="6"/>
        <v>#N/A</v>
      </c>
      <c r="P27" s="59"/>
      <c r="Q27" s="14" t="e">
        <f t="shared" si="7"/>
        <v>#DIV/0!</v>
      </c>
      <c r="R27" s="59"/>
      <c r="S27" s="103" t="e">
        <f t="shared" si="8"/>
        <v>#N/A</v>
      </c>
      <c r="T27" s="67"/>
      <c r="U27" s="285"/>
      <c r="V27" s="285"/>
      <c r="W27" s="285"/>
      <c r="X27" s="285"/>
      <c r="Y27" s="285"/>
      <c r="Z27" s="286"/>
    </row>
    <row r="28" spans="1:26">
      <c r="A28" s="16">
        <f t="shared" si="0"/>
        <v>15</v>
      </c>
      <c r="B28" s="5"/>
      <c r="C28" s="5"/>
      <c r="D28" s="5"/>
      <c r="E28" s="11"/>
      <c r="F28" s="12"/>
      <c r="H28" s="13">
        <f t="shared" si="4"/>
        <v>0</v>
      </c>
      <c r="I28" s="104">
        <f t="shared" si="5"/>
        <v>0</v>
      </c>
      <c r="J28" s="10" t="e">
        <f>VLOOKUP(D28,'Lookup tables'!$D$5:$E$99,2,FALSE)</f>
        <v>#N/A</v>
      </c>
      <c r="K28" s="67"/>
      <c r="L28" s="79" t="e">
        <f>VLOOKUP(D28,'Lookup tables'!$D$5:$G$99,4,FALSE)</f>
        <v>#N/A</v>
      </c>
      <c r="M28" s="68" t="e">
        <f t="shared" si="9"/>
        <v>#N/A</v>
      </c>
      <c r="N28" s="15" t="e">
        <f t="shared" si="10"/>
        <v>#N/A</v>
      </c>
      <c r="O28" s="87" t="e">
        <f t="shared" si="6"/>
        <v>#N/A</v>
      </c>
      <c r="P28" s="59"/>
      <c r="Q28" s="14" t="e">
        <f t="shared" si="7"/>
        <v>#DIV/0!</v>
      </c>
      <c r="R28" s="59"/>
      <c r="S28" s="103" t="e">
        <f t="shared" si="8"/>
        <v>#N/A</v>
      </c>
      <c r="T28" s="67"/>
      <c r="U28" s="285"/>
      <c r="V28" s="285"/>
      <c r="W28" s="285"/>
      <c r="X28" s="285"/>
      <c r="Y28" s="285"/>
      <c r="Z28" s="286"/>
    </row>
    <row r="29" spans="1:26">
      <c r="A29" s="16">
        <f t="shared" si="0"/>
        <v>16</v>
      </c>
      <c r="B29" s="5"/>
      <c r="C29" s="5"/>
      <c r="D29" s="5"/>
      <c r="E29" s="11"/>
      <c r="F29" s="12"/>
      <c r="H29" s="13">
        <f t="shared" si="4"/>
        <v>0</v>
      </c>
      <c r="I29" s="104">
        <f t="shared" si="5"/>
        <v>0</v>
      </c>
      <c r="J29" s="10" t="e">
        <f>VLOOKUP(D29,'Lookup tables'!$D$5:$E$99,2,FALSE)</f>
        <v>#N/A</v>
      </c>
      <c r="K29" s="67"/>
      <c r="L29" s="79" t="e">
        <f>VLOOKUP(D29,'Lookup tables'!$D$5:$G$99,4,FALSE)</f>
        <v>#N/A</v>
      </c>
      <c r="M29" s="68" t="e">
        <f t="shared" si="9"/>
        <v>#N/A</v>
      </c>
      <c r="N29" s="15" t="e">
        <f t="shared" si="10"/>
        <v>#N/A</v>
      </c>
      <c r="O29" s="87" t="e">
        <f t="shared" si="6"/>
        <v>#N/A</v>
      </c>
      <c r="P29" s="59"/>
      <c r="Q29" s="14" t="e">
        <f t="shared" si="7"/>
        <v>#DIV/0!</v>
      </c>
      <c r="R29" s="59"/>
      <c r="S29" s="103" t="e">
        <f t="shared" si="8"/>
        <v>#N/A</v>
      </c>
      <c r="T29" s="67"/>
      <c r="U29" s="285"/>
      <c r="V29" s="285"/>
      <c r="W29" s="285"/>
      <c r="X29" s="285"/>
      <c r="Y29" s="285"/>
      <c r="Z29" s="286"/>
    </row>
    <row r="30" spans="1:26">
      <c r="A30" s="16">
        <f t="shared" si="0"/>
        <v>17</v>
      </c>
      <c r="B30" s="5"/>
      <c r="C30" s="5"/>
      <c r="D30" s="5"/>
      <c r="E30" s="11"/>
      <c r="F30" s="12"/>
      <c r="H30" s="13">
        <f t="shared" si="4"/>
        <v>0</v>
      </c>
      <c r="I30" s="104">
        <f t="shared" si="5"/>
        <v>0</v>
      </c>
      <c r="J30" s="10" t="e">
        <f>VLOOKUP(D30,'Lookup tables'!$D$5:$E$99,2,FALSE)</f>
        <v>#N/A</v>
      </c>
      <c r="K30" s="67"/>
      <c r="L30" s="79" t="e">
        <f>VLOOKUP(D30,'Lookup tables'!$D$5:$G$99,4,FALSE)</f>
        <v>#N/A</v>
      </c>
      <c r="M30" s="68" t="e">
        <f t="shared" si="9"/>
        <v>#N/A</v>
      </c>
      <c r="N30" s="15" t="e">
        <f t="shared" si="10"/>
        <v>#N/A</v>
      </c>
      <c r="O30" s="87" t="e">
        <f t="shared" si="6"/>
        <v>#N/A</v>
      </c>
      <c r="P30" s="59"/>
      <c r="Q30" s="14" t="e">
        <f t="shared" si="7"/>
        <v>#DIV/0!</v>
      </c>
      <c r="R30" s="59"/>
      <c r="S30" s="103" t="e">
        <f t="shared" si="8"/>
        <v>#N/A</v>
      </c>
      <c r="T30" s="67"/>
      <c r="U30" s="285"/>
      <c r="V30" s="285"/>
      <c r="W30" s="285"/>
      <c r="X30" s="285"/>
      <c r="Y30" s="285"/>
      <c r="Z30" s="286"/>
    </row>
    <row r="31" spans="1:26">
      <c r="A31" s="16">
        <f t="shared" si="0"/>
        <v>18</v>
      </c>
      <c r="B31" s="5"/>
      <c r="C31" s="5"/>
      <c r="D31" s="5"/>
      <c r="E31" s="11"/>
      <c r="F31" s="12"/>
      <c r="H31" s="13">
        <f t="shared" si="4"/>
        <v>0</v>
      </c>
      <c r="I31" s="104">
        <f t="shared" si="5"/>
        <v>0</v>
      </c>
      <c r="J31" s="10" t="e">
        <f>VLOOKUP(D31,'Lookup tables'!$D$5:$E$99,2,FALSE)</f>
        <v>#N/A</v>
      </c>
      <c r="K31" s="67"/>
      <c r="L31" s="79" t="e">
        <f>VLOOKUP(D31,'Lookup tables'!$D$5:$G$99,4,FALSE)</f>
        <v>#N/A</v>
      </c>
      <c r="M31" s="68" t="e">
        <f t="shared" si="9"/>
        <v>#N/A</v>
      </c>
      <c r="N31" s="15" t="e">
        <f t="shared" si="10"/>
        <v>#N/A</v>
      </c>
      <c r="O31" s="87" t="e">
        <f t="shared" si="6"/>
        <v>#N/A</v>
      </c>
      <c r="P31" s="59"/>
      <c r="Q31" s="14" t="e">
        <f t="shared" si="7"/>
        <v>#DIV/0!</v>
      </c>
      <c r="R31" s="59"/>
      <c r="S31" s="103" t="e">
        <f t="shared" si="8"/>
        <v>#N/A</v>
      </c>
      <c r="T31" s="67"/>
      <c r="U31" s="285"/>
      <c r="V31" s="285"/>
      <c r="W31" s="285"/>
      <c r="X31" s="285"/>
      <c r="Y31" s="285"/>
      <c r="Z31" s="286"/>
    </row>
    <row r="32" spans="1:26">
      <c r="A32" s="16">
        <f t="shared" si="0"/>
        <v>19</v>
      </c>
      <c r="B32" s="5"/>
      <c r="C32" s="5"/>
      <c r="D32" s="5"/>
      <c r="E32" s="11"/>
      <c r="F32" s="12"/>
      <c r="H32" s="13">
        <f t="shared" si="4"/>
        <v>0</v>
      </c>
      <c r="I32" s="104">
        <f t="shared" si="5"/>
        <v>0</v>
      </c>
      <c r="J32" s="10" t="e">
        <f>VLOOKUP(D32,'Lookup tables'!$D$5:$E$99,2,FALSE)</f>
        <v>#N/A</v>
      </c>
      <c r="K32" s="67"/>
      <c r="L32" s="79" t="e">
        <f>VLOOKUP(D32,'Lookup tables'!$D$5:$G$99,4,FALSE)</f>
        <v>#N/A</v>
      </c>
      <c r="M32" s="68" t="e">
        <f t="shared" si="9"/>
        <v>#N/A</v>
      </c>
      <c r="N32" s="15" t="e">
        <f t="shared" si="10"/>
        <v>#N/A</v>
      </c>
      <c r="O32" s="87" t="e">
        <f t="shared" si="6"/>
        <v>#N/A</v>
      </c>
      <c r="P32" s="59"/>
      <c r="Q32" s="14" t="e">
        <f t="shared" si="7"/>
        <v>#DIV/0!</v>
      </c>
      <c r="R32" s="59"/>
      <c r="S32" s="103" t="e">
        <f t="shared" si="8"/>
        <v>#N/A</v>
      </c>
      <c r="T32" s="67"/>
      <c r="U32" s="285"/>
      <c r="V32" s="285"/>
      <c r="W32" s="285"/>
      <c r="X32" s="285"/>
      <c r="Y32" s="285"/>
      <c r="Z32" s="286"/>
    </row>
    <row r="33" spans="1:29" ht="16">
      <c r="A33" s="16">
        <f t="shared" si="0"/>
        <v>20</v>
      </c>
      <c r="B33" s="5"/>
      <c r="C33" s="5"/>
      <c r="D33" s="5"/>
      <c r="E33" s="11"/>
      <c r="F33" s="12"/>
      <c r="G33"/>
      <c r="H33" s="13">
        <f t="shared" si="4"/>
        <v>0</v>
      </c>
      <c r="I33" s="104">
        <f t="shared" si="5"/>
        <v>0</v>
      </c>
      <c r="J33" s="10" t="e">
        <f>VLOOKUP(D33,'Lookup tables'!$D$5:$E$99,2,FALSE)</f>
        <v>#N/A</v>
      </c>
      <c r="K33" s="67"/>
      <c r="L33" s="79" t="e">
        <f>VLOOKUP(D33,'Lookup tables'!$D$5:$G$99,4,FALSE)</f>
        <v>#N/A</v>
      </c>
      <c r="M33" s="68" t="e">
        <f>L33*H33</f>
        <v>#N/A</v>
      </c>
      <c r="N33" s="15" t="e">
        <f>L33*I33</f>
        <v>#N/A</v>
      </c>
      <c r="O33" s="87" t="e">
        <f t="shared" si="6"/>
        <v>#N/A</v>
      </c>
      <c r="P33" s="59"/>
      <c r="Q33" s="14" t="e">
        <f t="shared" si="7"/>
        <v>#DIV/0!</v>
      </c>
      <c r="R33" s="59"/>
      <c r="S33" s="103" t="e">
        <f t="shared" si="8"/>
        <v>#N/A</v>
      </c>
      <c r="T33" s="67"/>
      <c r="U33" s="285"/>
      <c r="V33" s="285"/>
      <c r="W33" s="285"/>
      <c r="X33" s="285"/>
      <c r="Y33" s="285"/>
      <c r="Z33" s="286"/>
    </row>
    <row r="34" spans="1:29">
      <c r="A34" s="9" t="s">
        <v>111</v>
      </c>
      <c r="E34" s="11">
        <f>SUM(E14:E33)</f>
        <v>0</v>
      </c>
      <c r="F34" s="12">
        <f>SUM(F14:F33)</f>
        <v>0</v>
      </c>
      <c r="H34" s="13">
        <f>$C$6*E34/1000</f>
        <v>0</v>
      </c>
      <c r="I34" s="104">
        <f>E34*$C$9</f>
        <v>0</v>
      </c>
      <c r="J34" s="10" t="e">
        <f>VLOOKUP(D34,'Lookup tables'!$D$5:$E$99,2,FALSE)</f>
        <v>#N/A</v>
      </c>
      <c r="K34" s="67"/>
      <c r="L34" s="79" t="e">
        <f>VLOOKUP(D34,'Lookup tables'!$D$5:$G$99,4,FALSE)</f>
        <v>#N/A</v>
      </c>
      <c r="M34" s="87" t="e">
        <f t="shared" ref="M34:N34" si="11">SUM(M14:M33)</f>
        <v>#N/A</v>
      </c>
      <c r="N34" s="87" t="e">
        <f t="shared" si="11"/>
        <v>#N/A</v>
      </c>
      <c r="O34" s="87" t="e">
        <f>SUM(O14:O33)</f>
        <v>#N/A</v>
      </c>
      <c r="P34" s="59"/>
      <c r="Q34" s="14" t="e">
        <f t="shared" si="7"/>
        <v>#DIV/0!</v>
      </c>
      <c r="R34" s="59"/>
      <c r="S34" s="103" t="e">
        <f t="shared" si="8"/>
        <v>#N/A</v>
      </c>
      <c r="U34" s="285"/>
      <c r="V34" s="285"/>
      <c r="W34" s="285"/>
      <c r="X34" s="285"/>
      <c r="Y34" s="285"/>
      <c r="Z34" s="286"/>
    </row>
    <row r="36" spans="1:29" ht="20">
      <c r="B36" s="47" t="s">
        <v>153</v>
      </c>
      <c r="C36" s="47"/>
      <c r="U36"/>
      <c r="V36"/>
      <c r="W36"/>
      <c r="X36"/>
      <c r="Y36"/>
      <c r="Z36"/>
      <c r="AA36"/>
      <c r="AB36"/>
      <c r="AC36"/>
    </row>
    <row r="37" spans="1:29" ht="39.75" customHeight="1">
      <c r="B37" s="4"/>
      <c r="C37" s="4"/>
      <c r="G37" s="262"/>
      <c r="H37" s="107" t="s">
        <v>132</v>
      </c>
      <c r="I37"/>
      <c r="J37"/>
      <c r="K37" s="304"/>
      <c r="L37" s="290" t="s">
        <v>133</v>
      </c>
      <c r="M37" s="290"/>
      <c r="N37"/>
      <c r="O37" s="177"/>
      <c r="Q37" s="288" t="s">
        <v>154</v>
      </c>
      <c r="R37"/>
      <c r="S37"/>
      <c r="T37"/>
      <c r="U37" s="295" t="s">
        <v>52</v>
      </c>
      <c r="V37" s="296"/>
      <c r="W37" s="296"/>
      <c r="X37" s="296"/>
      <c r="Y37" s="296"/>
      <c r="Z37" s="297"/>
    </row>
    <row r="38" spans="1:29" s="2" customFormat="1" ht="62">
      <c r="B38" s="2" t="s">
        <v>75</v>
      </c>
      <c r="C38" s="3" t="s">
        <v>155</v>
      </c>
      <c r="D38" s="3" t="s">
        <v>156</v>
      </c>
      <c r="E38" s="3" t="s">
        <v>157</v>
      </c>
      <c r="F38" s="3" t="s">
        <v>139</v>
      </c>
      <c r="G38" s="262"/>
      <c r="H38" s="86" t="s">
        <v>140</v>
      </c>
      <c r="I38"/>
      <c r="J38" s="86" t="s">
        <v>142</v>
      </c>
      <c r="K38" s="304"/>
      <c r="L38" s="86" t="s">
        <v>143</v>
      </c>
      <c r="M38" s="86" t="s">
        <v>144</v>
      </c>
      <c r="N38"/>
      <c r="O38" s="86" t="s">
        <v>146</v>
      </c>
      <c r="Q38" s="289"/>
      <c r="R38"/>
      <c r="S38"/>
      <c r="T38"/>
      <c r="U38" s="298"/>
      <c r="V38" s="299"/>
      <c r="W38" s="299"/>
      <c r="X38" s="299"/>
      <c r="Y38" s="299"/>
      <c r="Z38" s="300"/>
    </row>
    <row r="39" spans="1:29" ht="16">
      <c r="A39" s="16" t="s">
        <v>147</v>
      </c>
      <c r="B39" s="85" t="s">
        <v>148</v>
      </c>
      <c r="C39" s="85">
        <v>800000</v>
      </c>
      <c r="D39" s="85" t="s">
        <v>128</v>
      </c>
      <c r="E39" s="84" t="s">
        <v>158</v>
      </c>
      <c r="F39" s="83">
        <v>120000</v>
      </c>
      <c r="G39" s="58"/>
      <c r="H39" s="78">
        <f>(C39*$C$6)/1000</f>
        <v>146.4</v>
      </c>
      <c r="I39"/>
      <c r="J39" s="63" t="s">
        <v>151</v>
      </c>
      <c r="K39" s="77"/>
      <c r="L39" s="82">
        <v>20</v>
      </c>
      <c r="M39" s="118">
        <f>H39*L39</f>
        <v>2928</v>
      </c>
      <c r="N39"/>
      <c r="O39" s="89">
        <f>M39</f>
        <v>2928</v>
      </c>
      <c r="Q39" s="117">
        <f>F39/M39</f>
        <v>40.983606557377051</v>
      </c>
      <c r="R39"/>
      <c r="S39"/>
      <c r="T39"/>
      <c r="U39" s="301" t="s">
        <v>152</v>
      </c>
      <c r="V39" s="302"/>
      <c r="W39" s="302"/>
      <c r="X39" s="302"/>
      <c r="Y39" s="302"/>
      <c r="Z39" s="303"/>
    </row>
    <row r="40" spans="1:29" customFormat="1" ht="16">
      <c r="L40" s="80"/>
      <c r="P40" s="1"/>
      <c r="U40" s="287"/>
      <c r="V40" s="287"/>
      <c r="W40" s="287"/>
      <c r="X40" s="287"/>
      <c r="Y40" s="287"/>
      <c r="Z40" s="287"/>
    </row>
    <row r="41" spans="1:29" ht="16">
      <c r="A41" s="16">
        <f>A40+1</f>
        <v>1</v>
      </c>
      <c r="B41" s="5"/>
      <c r="C41" s="5"/>
      <c r="D41" s="5"/>
      <c r="E41" s="11"/>
      <c r="F41" s="12"/>
      <c r="G41" s="59"/>
      <c r="H41" s="78">
        <f>C41*$C$6/1000</f>
        <v>0</v>
      </c>
      <c r="I41"/>
      <c r="J41" s="78" t="e">
        <f>VLOOKUP(E41,'Lookup tables'!$D$5:$E$99,2,FALSE)</f>
        <v>#N/A</v>
      </c>
      <c r="K41" s="284"/>
      <c r="L41" s="119" t="e">
        <f>VLOOKUP(E41,'Lookup tables'!$D$5:$G$99,4,FALSE)</f>
        <v>#N/A</v>
      </c>
      <c r="M41" s="120" t="e">
        <f>H41*L41</f>
        <v>#N/A</v>
      </c>
      <c r="N41" s="180"/>
      <c r="O41" s="15" t="e">
        <f>IF(J41="Y",M41,0)</f>
        <v>#N/A</v>
      </c>
      <c r="Q41" s="81" t="e">
        <f>F41/O41</f>
        <v>#N/A</v>
      </c>
      <c r="R41"/>
      <c r="S41"/>
      <c r="T41"/>
      <c r="U41" s="285"/>
      <c r="V41" s="285"/>
      <c r="W41" s="285"/>
      <c r="X41" s="285"/>
      <c r="Y41" s="285"/>
      <c r="Z41" s="286"/>
    </row>
    <row r="42" spans="1:29" ht="16">
      <c r="A42" s="16">
        <f>A41+1</f>
        <v>2</v>
      </c>
      <c r="B42" s="5"/>
      <c r="C42" s="5"/>
      <c r="D42" s="5"/>
      <c r="E42" s="11"/>
      <c r="F42" s="12"/>
      <c r="G42" s="59"/>
      <c r="H42" s="78">
        <f>C42*$C$6</f>
        <v>0</v>
      </c>
      <c r="I42"/>
      <c r="J42" s="78" t="e">
        <f>VLOOKUP(E42,'Lookup tables'!$D$5:$E$99,2,FALSE)</f>
        <v>#N/A</v>
      </c>
      <c r="K42" s="284"/>
      <c r="L42" s="98" t="e">
        <f>VLOOKUP(E42,'Lookup tables'!$D$5:$G$99,4,FALSE)</f>
        <v>#N/A</v>
      </c>
      <c r="M42" s="120" t="e">
        <f>H42*L42</f>
        <v>#N/A</v>
      </c>
      <c r="N42" s="180"/>
      <c r="O42" s="15" t="e">
        <f>IF(J15="Y",M15,0)</f>
        <v>#N/A</v>
      </c>
      <c r="Q42" s="81" t="e">
        <f t="shared" ref="Q42:Q46" si="12">F42/O42</f>
        <v>#N/A</v>
      </c>
      <c r="R42"/>
      <c r="S42"/>
      <c r="T42"/>
      <c r="U42" s="285"/>
      <c r="V42" s="285"/>
      <c r="W42" s="285"/>
      <c r="X42" s="285"/>
      <c r="Y42" s="285"/>
      <c r="Z42" s="286"/>
    </row>
    <row r="43" spans="1:29" ht="16">
      <c r="A43" s="16">
        <f t="shared" ref="A43:A45" si="13">A42+1</f>
        <v>3</v>
      </c>
      <c r="B43" s="5"/>
      <c r="C43" s="5"/>
      <c r="D43" s="5"/>
      <c r="E43" s="11"/>
      <c r="F43" s="12"/>
      <c r="G43" s="59"/>
      <c r="H43" s="78">
        <f t="shared" ref="H43:H44" si="14">C43*$C$6</f>
        <v>0</v>
      </c>
      <c r="I43"/>
      <c r="J43" s="78" t="e">
        <f>VLOOKUP(E43,'Lookup tables'!$D$5:$E$99,2,FALSE)</f>
        <v>#N/A</v>
      </c>
      <c r="K43" s="284"/>
      <c r="L43" s="98" t="e">
        <f>VLOOKUP(E43,'Lookup tables'!$D$5:$G$99,4,FALSE)</f>
        <v>#N/A</v>
      </c>
      <c r="M43" s="120" t="e">
        <f t="shared" ref="M43:M45" si="15">H43*L43</f>
        <v>#N/A</v>
      </c>
      <c r="N43" s="180"/>
      <c r="O43" s="15" t="e">
        <f t="shared" ref="O43:O46" si="16">IF(J16="Y",M16,0)</f>
        <v>#N/A</v>
      </c>
      <c r="Q43" s="81" t="e">
        <f t="shared" si="12"/>
        <v>#N/A</v>
      </c>
      <c r="R43"/>
      <c r="S43"/>
      <c r="T43"/>
      <c r="U43" s="285"/>
      <c r="V43" s="285"/>
      <c r="W43" s="285"/>
      <c r="X43" s="285"/>
      <c r="Y43" s="285"/>
      <c r="Z43" s="286"/>
    </row>
    <row r="44" spans="1:29" ht="16">
      <c r="A44" s="16">
        <f t="shared" si="13"/>
        <v>4</v>
      </c>
      <c r="B44" s="5"/>
      <c r="C44" s="5"/>
      <c r="D44" s="5"/>
      <c r="E44" s="11"/>
      <c r="F44" s="12"/>
      <c r="G44" s="59"/>
      <c r="H44" s="78">
        <f t="shared" si="14"/>
        <v>0</v>
      </c>
      <c r="I44"/>
      <c r="J44" s="78" t="e">
        <f>VLOOKUP(E44,'Lookup tables'!$D$5:$E$99,2,FALSE)</f>
        <v>#N/A</v>
      </c>
      <c r="K44" s="284"/>
      <c r="L44" s="98" t="e">
        <f>VLOOKUP(E44,'Lookup tables'!$D$5:$G$99,4,FALSE)</f>
        <v>#N/A</v>
      </c>
      <c r="M44" s="120" t="e">
        <f t="shared" si="15"/>
        <v>#N/A</v>
      </c>
      <c r="N44" s="180"/>
      <c r="O44" s="15" t="e">
        <f t="shared" si="16"/>
        <v>#N/A</v>
      </c>
      <c r="Q44" s="81" t="e">
        <f t="shared" si="12"/>
        <v>#N/A</v>
      </c>
      <c r="R44"/>
      <c r="S44"/>
      <c r="T44"/>
      <c r="U44" s="285"/>
      <c r="V44" s="285"/>
      <c r="W44" s="285"/>
      <c r="X44" s="285"/>
      <c r="Y44" s="285"/>
      <c r="Z44" s="286"/>
    </row>
    <row r="45" spans="1:29" ht="16">
      <c r="A45" s="16">
        <f t="shared" si="13"/>
        <v>5</v>
      </c>
      <c r="B45" s="5"/>
      <c r="C45" s="5"/>
      <c r="D45" s="5"/>
      <c r="E45" s="11"/>
      <c r="F45" s="12"/>
      <c r="G45" s="59"/>
      <c r="H45" s="78">
        <f>C45*$C$6</f>
        <v>0</v>
      </c>
      <c r="I45"/>
      <c r="J45" s="78" t="e">
        <f>VLOOKUP(E45,'Lookup tables'!$D$5:$E$99,2,FALSE)</f>
        <v>#N/A</v>
      </c>
      <c r="K45" s="284"/>
      <c r="L45" s="98" t="e">
        <f>VLOOKUP(E45,'Lookup tables'!$D$5:$G$99,4,FALSE)</f>
        <v>#N/A</v>
      </c>
      <c r="M45" s="120" t="e">
        <f t="shared" si="15"/>
        <v>#N/A</v>
      </c>
      <c r="N45" s="180"/>
      <c r="O45" s="15" t="e">
        <f t="shared" si="16"/>
        <v>#N/A</v>
      </c>
      <c r="Q45" s="81" t="e">
        <f t="shared" si="12"/>
        <v>#N/A</v>
      </c>
      <c r="R45"/>
      <c r="S45"/>
      <c r="T45"/>
      <c r="U45" s="285"/>
      <c r="V45" s="285"/>
      <c r="W45" s="285"/>
      <c r="X45" s="285"/>
      <c r="Y45" s="285"/>
      <c r="Z45" s="286"/>
    </row>
    <row r="46" spans="1:29" ht="16">
      <c r="F46" s="12"/>
      <c r="H46" s="78">
        <f>C46*$C$6</f>
        <v>0</v>
      </c>
      <c r="J46" s="78" t="e">
        <f>VLOOKUP(E46,'Lookup tables'!$D$5:$E$99,2,FALSE)</f>
        <v>#N/A</v>
      </c>
      <c r="L46" s="98" t="e">
        <f>VLOOKUP(E46,'Lookup tables'!$D$5:$G$99,4,FALSE)</f>
        <v>#N/A</v>
      </c>
      <c r="M46" s="120" t="e">
        <f>H46*L46</f>
        <v>#N/A</v>
      </c>
      <c r="N46"/>
      <c r="O46" s="15" t="e">
        <f t="shared" si="16"/>
        <v>#N/A</v>
      </c>
      <c r="Q46" s="81" t="e">
        <f t="shared" si="12"/>
        <v>#N/A</v>
      </c>
      <c r="U46" s="285"/>
      <c r="V46" s="285"/>
      <c r="W46" s="285"/>
      <c r="X46" s="285"/>
      <c r="Y46" s="285"/>
      <c r="Z46" s="286"/>
    </row>
    <row r="47" spans="1:29" ht="16">
      <c r="B47" s="1" t="s">
        <v>159</v>
      </c>
      <c r="U47"/>
      <c r="V47"/>
      <c r="W47"/>
      <c r="X47"/>
      <c r="Y47"/>
      <c r="Z47"/>
    </row>
    <row r="48" spans="1:29" ht="16">
      <c r="B48" s="1" t="s">
        <v>160</v>
      </c>
      <c r="U48"/>
      <c r="V48"/>
      <c r="W48"/>
      <c r="X48"/>
      <c r="Y48"/>
      <c r="Z48"/>
    </row>
    <row r="49" spans="21:26" ht="16">
      <c r="U49"/>
      <c r="V49"/>
      <c r="W49"/>
      <c r="X49"/>
      <c r="Y49"/>
      <c r="Z49"/>
    </row>
    <row r="50" spans="21:26" ht="16">
      <c r="U50"/>
      <c r="V50"/>
      <c r="W50"/>
      <c r="X50"/>
      <c r="Y50"/>
      <c r="Z50"/>
    </row>
    <row r="51" spans="21:26" ht="16">
      <c r="U51"/>
      <c r="V51"/>
      <c r="W51"/>
      <c r="X51"/>
      <c r="Y51"/>
      <c r="Z51"/>
    </row>
    <row r="52" spans="21:26" ht="16">
      <c r="U52"/>
      <c r="V52"/>
      <c r="W52"/>
      <c r="X52"/>
      <c r="Y52"/>
      <c r="Z52"/>
    </row>
    <row r="53" spans="21:26" ht="16">
      <c r="U53"/>
      <c r="V53"/>
      <c r="W53"/>
      <c r="X53"/>
      <c r="Y53"/>
      <c r="Z53"/>
    </row>
    <row r="54" spans="21:26" ht="16">
      <c r="U54"/>
      <c r="V54"/>
      <c r="W54"/>
      <c r="X54"/>
      <c r="Y54"/>
      <c r="Z54"/>
    </row>
    <row r="55" spans="21:26" ht="16">
      <c r="U55"/>
      <c r="V55"/>
      <c r="W55"/>
      <c r="X55"/>
      <c r="Y55"/>
      <c r="Z55"/>
    </row>
    <row r="56" spans="21:26" ht="16">
      <c r="U56"/>
      <c r="V56"/>
      <c r="W56"/>
      <c r="X56"/>
      <c r="Y56"/>
      <c r="Z56"/>
    </row>
    <row r="57" spans="21:26" ht="16">
      <c r="U57"/>
      <c r="V57"/>
      <c r="W57"/>
      <c r="X57"/>
      <c r="Y57"/>
      <c r="Z57"/>
    </row>
    <row r="58" spans="21:26" ht="16">
      <c r="U58"/>
      <c r="V58"/>
      <c r="W58"/>
      <c r="X58"/>
      <c r="Y58"/>
      <c r="Z58"/>
    </row>
    <row r="59" spans="21:26" ht="16">
      <c r="U59"/>
      <c r="V59"/>
      <c r="W59"/>
      <c r="X59"/>
      <c r="Y59"/>
      <c r="Z59"/>
    </row>
    <row r="60" spans="21:26" ht="16">
      <c r="U60"/>
      <c r="V60"/>
      <c r="W60"/>
      <c r="X60"/>
      <c r="Y60"/>
      <c r="Z60"/>
    </row>
    <row r="61" spans="21:26" ht="16">
      <c r="U61"/>
      <c r="V61"/>
      <c r="W61"/>
      <c r="X61"/>
      <c r="Y61"/>
      <c r="Z61"/>
    </row>
  </sheetData>
  <mergeCells count="48">
    <mergeCell ref="A1:D1"/>
    <mergeCell ref="U37:Z38"/>
    <mergeCell ref="U10:Z11"/>
    <mergeCell ref="U12:Z12"/>
    <mergeCell ref="U39:Z39"/>
    <mergeCell ref="G37:G38"/>
    <mergeCell ref="K37:K38"/>
    <mergeCell ref="U18:Z18"/>
    <mergeCell ref="G10:G11"/>
    <mergeCell ref="K10:K11"/>
    <mergeCell ref="P10:P11"/>
    <mergeCell ref="R10:R11"/>
    <mergeCell ref="S10:S11"/>
    <mergeCell ref="T10:T11"/>
    <mergeCell ref="Q10:Q11"/>
    <mergeCell ref="U26:Z26"/>
    <mergeCell ref="U46:Z46"/>
    <mergeCell ref="U40:Z40"/>
    <mergeCell ref="U41:Z41"/>
    <mergeCell ref="U42:Z42"/>
    <mergeCell ref="U43:Z43"/>
    <mergeCell ref="U44:Z44"/>
    <mergeCell ref="U45:Z45"/>
    <mergeCell ref="U27:Z27"/>
    <mergeCell ref="U34:Z34"/>
    <mergeCell ref="H10:J10"/>
    <mergeCell ref="L10:O10"/>
    <mergeCell ref="U28:Z28"/>
    <mergeCell ref="U29:Z29"/>
    <mergeCell ref="U30:Z30"/>
    <mergeCell ref="U31:Z31"/>
    <mergeCell ref="U32:Z32"/>
    <mergeCell ref="K41:K45"/>
    <mergeCell ref="U19:Z19"/>
    <mergeCell ref="U13:Z13"/>
    <mergeCell ref="U20:Z20"/>
    <mergeCell ref="U21:Z21"/>
    <mergeCell ref="U33:Z33"/>
    <mergeCell ref="U14:Z14"/>
    <mergeCell ref="U15:Z15"/>
    <mergeCell ref="U16:Z16"/>
    <mergeCell ref="U17:Z17"/>
    <mergeCell ref="Q37:Q38"/>
    <mergeCell ref="L37:M37"/>
    <mergeCell ref="U22:Z22"/>
    <mergeCell ref="U23:Z23"/>
    <mergeCell ref="U24:Z24"/>
    <mergeCell ref="U25:Z25"/>
  </mergeCells>
  <dataValidations count="1">
    <dataValidation type="list" allowBlank="1" showInputMessage="1" showErrorMessage="1" sqref="D14:D33" xr:uid="{475E7AF2-4433-4FA8-8756-69F8DF54661C}">
      <formula1>INDIRECT(C14)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80312166-0B94-4A74-832E-C768D811F6BA}">
          <x14:formula1>
            <xm:f>'Lookup tables'!$I$6:$I$9</xm:f>
          </x14:formula1>
          <xm:sqref>B6</xm:sqref>
        </x14:dataValidation>
        <x14:dataValidation type="list" allowBlank="1" showInputMessage="1" showErrorMessage="1" xr:uid="{7A9E5250-5D21-42B4-8A67-DA7D056CBB3D}">
          <x14:formula1>
            <xm:f>'Lookup tables'!$C$8:$C$87</xm:f>
          </x14:formula1>
          <xm:sqref>C14:C33</xm:sqref>
        </x14:dataValidation>
        <x14:dataValidation type="list" allowBlank="1" showInputMessage="1" showErrorMessage="1" xr:uid="{C0A16BEF-7448-44E6-AA04-EA984CE36B6A}">
          <x14:formula1>
            <xm:f>'Lookup tables'!$D$89:$D$99</xm:f>
          </x14:formula1>
          <xm:sqref>E41:E45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D9A0C-F9BD-9842-8BFD-14354B39213B}">
  <sheetPr>
    <tabColor rgb="FF00B0F0"/>
  </sheetPr>
  <dimension ref="A1:G7"/>
  <sheetViews>
    <sheetView zoomScale="120" zoomScaleNormal="120" zoomScaleSheetLayoutView="130" workbookViewId="0">
      <selection activeCell="B7" sqref="B7"/>
    </sheetView>
  </sheetViews>
  <sheetFormatPr defaultColWidth="10.83203125" defaultRowHeight="15.5"/>
  <cols>
    <col min="1" max="1" width="4.5" style="1" customWidth="1"/>
    <col min="2" max="2" width="61" style="1" customWidth="1"/>
    <col min="3" max="3" width="24.1640625" style="1" customWidth="1"/>
    <col min="4" max="6" width="10.83203125" style="1"/>
    <col min="7" max="7" width="46.33203125" style="1" customWidth="1"/>
    <col min="8" max="16384" width="10.83203125" style="1"/>
  </cols>
  <sheetData>
    <row r="1" spans="1:7" ht="25">
      <c r="A1" s="294" t="s">
        <v>161</v>
      </c>
      <c r="B1" s="294"/>
      <c r="C1" s="294"/>
    </row>
    <row r="3" spans="1:7" ht="33" customHeight="1">
      <c r="A3" s="23">
        <v>1</v>
      </c>
      <c r="B3" s="168" t="s">
        <v>162</v>
      </c>
      <c r="C3" s="37"/>
    </row>
    <row r="4" spans="1:7" ht="25" customHeight="1">
      <c r="A4" s="23">
        <v>2</v>
      </c>
      <c r="B4" s="50" t="s">
        <v>163</v>
      </c>
      <c r="C4" s="36"/>
    </row>
    <row r="5" spans="1:7" ht="46.5">
      <c r="A5" s="23">
        <v>3</v>
      </c>
      <c r="B5" s="127" t="s">
        <v>164</v>
      </c>
      <c r="C5" s="36"/>
    </row>
    <row r="7" spans="1:7">
      <c r="B7" s="9" t="s">
        <v>165</v>
      </c>
      <c r="C7" s="9"/>
      <c r="D7" s="9"/>
      <c r="E7" s="9"/>
      <c r="F7" s="9"/>
      <c r="G7" s="9"/>
    </row>
  </sheetData>
  <mergeCells count="1">
    <mergeCell ref="A1:C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D8CCB-11C4-47A8-8B80-F3BCCD4782E3}">
  <sheetPr>
    <tabColor rgb="FF00B0F0"/>
  </sheetPr>
  <dimension ref="A1:AR18"/>
  <sheetViews>
    <sheetView zoomScale="120" zoomScaleNormal="120" workbookViewId="0">
      <selection activeCell="B7" sqref="B7"/>
    </sheetView>
  </sheetViews>
  <sheetFormatPr defaultColWidth="7.6640625" defaultRowHeight="14.5" outlineLevelRow="1"/>
  <cols>
    <col min="1" max="1" width="21.33203125" style="134" customWidth="1"/>
    <col min="2" max="2" width="41.83203125" style="134" customWidth="1"/>
    <col min="3" max="20" width="7.6640625" style="134"/>
    <col min="21" max="21" width="9.5" style="134" bestFit="1" customWidth="1"/>
    <col min="22" max="16384" width="7.6640625" style="134"/>
  </cols>
  <sheetData>
    <row r="1" spans="1:44" ht="20">
      <c r="A1" s="309" t="s">
        <v>166</v>
      </c>
      <c r="B1" s="309"/>
      <c r="C1" s="169"/>
      <c r="D1" s="170" t="s">
        <v>167</v>
      </c>
      <c r="E1" s="170" t="s">
        <v>167</v>
      </c>
      <c r="F1" s="171" t="s">
        <v>167</v>
      </c>
      <c r="G1" s="136" t="s">
        <v>167</v>
      </c>
      <c r="H1" s="172" t="s">
        <v>167</v>
      </c>
      <c r="I1" s="171" t="s">
        <v>167</v>
      </c>
      <c r="J1" s="136" t="s">
        <v>167</v>
      </c>
      <c r="K1" s="136" t="s">
        <v>167</v>
      </c>
      <c r="L1" s="136" t="s">
        <v>167</v>
      </c>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55"/>
      <c r="AM1" s="136"/>
      <c r="AN1" s="136"/>
      <c r="AO1" s="136"/>
      <c r="AP1" s="136"/>
      <c r="AQ1" s="136"/>
      <c r="AR1" s="136"/>
    </row>
    <row r="2" spans="1:44" ht="20.5" thickBot="1">
      <c r="A2" s="165" t="s">
        <v>167</v>
      </c>
      <c r="B2" s="165" t="s">
        <v>167</v>
      </c>
      <c r="C2" s="165" t="s">
        <v>167</v>
      </c>
      <c r="D2" s="165" t="s">
        <v>167</v>
      </c>
      <c r="E2" s="165" t="s">
        <v>167</v>
      </c>
      <c r="F2" s="164" t="s">
        <v>167</v>
      </c>
      <c r="G2" s="163" t="s">
        <v>167</v>
      </c>
      <c r="H2" s="164" t="s">
        <v>167</v>
      </c>
      <c r="I2" s="164" t="s">
        <v>167</v>
      </c>
      <c r="J2" s="163" t="s">
        <v>167</v>
      </c>
      <c r="K2" s="163" t="s">
        <v>167</v>
      </c>
      <c r="L2" s="163" t="s">
        <v>167</v>
      </c>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55"/>
      <c r="AM2" s="136"/>
      <c r="AN2" s="136"/>
      <c r="AO2" s="136"/>
      <c r="AP2" s="136"/>
      <c r="AQ2" s="136"/>
      <c r="AR2" s="136"/>
    </row>
    <row r="3" spans="1:44" ht="15.5">
      <c r="A3" s="162"/>
      <c r="B3" s="161" t="s">
        <v>168</v>
      </c>
      <c r="C3" s="160">
        <v>45809</v>
      </c>
      <c r="D3" s="160">
        <v>45839</v>
      </c>
      <c r="E3" s="160">
        <v>45870</v>
      </c>
      <c r="F3" s="160">
        <v>45901</v>
      </c>
      <c r="G3" s="160">
        <v>45931</v>
      </c>
      <c r="H3" s="160">
        <v>45962</v>
      </c>
      <c r="I3" s="160">
        <v>45992</v>
      </c>
      <c r="J3" s="160">
        <v>46023</v>
      </c>
      <c r="K3" s="160">
        <v>46054</v>
      </c>
      <c r="L3" s="160">
        <v>46082</v>
      </c>
      <c r="M3" s="160">
        <v>46113</v>
      </c>
      <c r="N3" s="160">
        <v>46143</v>
      </c>
      <c r="O3" s="160">
        <v>46174</v>
      </c>
      <c r="P3" s="160">
        <v>46204</v>
      </c>
      <c r="Q3" s="160">
        <v>46235</v>
      </c>
      <c r="R3" s="160">
        <v>46266</v>
      </c>
      <c r="S3" s="160">
        <v>46296</v>
      </c>
      <c r="T3" s="160">
        <v>46327</v>
      </c>
      <c r="U3" s="160">
        <v>46357</v>
      </c>
      <c r="V3" s="160">
        <v>46388</v>
      </c>
      <c r="W3" s="160">
        <v>46419</v>
      </c>
      <c r="X3" s="160">
        <v>46447</v>
      </c>
      <c r="Y3" s="160">
        <v>46478</v>
      </c>
      <c r="Z3" s="160">
        <v>46508</v>
      </c>
      <c r="AA3" s="160">
        <v>46539</v>
      </c>
      <c r="AB3" s="160">
        <v>46569</v>
      </c>
      <c r="AC3" s="160">
        <v>46600</v>
      </c>
      <c r="AD3" s="160">
        <v>46631</v>
      </c>
      <c r="AE3" s="160">
        <v>46661</v>
      </c>
      <c r="AF3" s="160">
        <v>46692</v>
      </c>
      <c r="AG3" s="160">
        <v>46722</v>
      </c>
      <c r="AH3" s="160">
        <v>46753</v>
      </c>
      <c r="AI3" s="160">
        <v>46784</v>
      </c>
      <c r="AJ3" s="160">
        <v>46813</v>
      </c>
      <c r="AK3" s="159" t="s">
        <v>169</v>
      </c>
      <c r="AL3" s="155"/>
      <c r="AM3" s="136"/>
      <c r="AN3" s="136"/>
      <c r="AO3" s="136"/>
      <c r="AP3" s="136"/>
      <c r="AQ3" s="136"/>
      <c r="AR3" s="136"/>
    </row>
    <row r="4" spans="1:44" ht="80.25" customHeight="1">
      <c r="A4" s="306" t="s">
        <v>170</v>
      </c>
      <c r="B4" s="307"/>
      <c r="C4" s="308" t="s">
        <v>171</v>
      </c>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158"/>
      <c r="AG4" s="158"/>
      <c r="AH4" s="158"/>
      <c r="AI4" s="158"/>
      <c r="AJ4" s="157"/>
      <c r="AK4" s="156"/>
      <c r="AL4" s="155"/>
      <c r="AM4" s="136"/>
      <c r="AN4" s="136"/>
      <c r="AO4" s="136"/>
      <c r="AP4" s="136"/>
      <c r="AQ4" s="136"/>
      <c r="AR4" s="136"/>
    </row>
    <row r="5" spans="1:44" ht="50.5" customHeight="1">
      <c r="A5" s="154" t="s">
        <v>172</v>
      </c>
      <c r="B5" s="152" t="s">
        <v>173</v>
      </c>
      <c r="C5" s="145">
        <v>0</v>
      </c>
      <c r="D5" s="145">
        <v>0</v>
      </c>
      <c r="E5" s="145">
        <v>0</v>
      </c>
      <c r="F5" s="145">
        <v>0</v>
      </c>
      <c r="G5" s="145">
        <v>0</v>
      </c>
      <c r="H5" s="145">
        <v>0</v>
      </c>
      <c r="I5" s="145">
        <v>0</v>
      </c>
      <c r="J5" s="145">
        <v>0</v>
      </c>
      <c r="K5" s="145">
        <v>0</v>
      </c>
      <c r="L5" s="145">
        <v>0</v>
      </c>
      <c r="M5" s="145">
        <v>0</v>
      </c>
      <c r="N5" s="145">
        <v>0</v>
      </c>
      <c r="O5" s="145">
        <v>0</v>
      </c>
      <c r="P5" s="145">
        <v>0</v>
      </c>
      <c r="Q5" s="145">
        <v>0</v>
      </c>
      <c r="R5" s="145">
        <v>0</v>
      </c>
      <c r="S5" s="145">
        <v>0</v>
      </c>
      <c r="T5" s="145">
        <v>0</v>
      </c>
      <c r="U5" s="145">
        <v>0</v>
      </c>
      <c r="V5" s="145">
        <v>0</v>
      </c>
      <c r="W5" s="145">
        <v>0</v>
      </c>
      <c r="X5" s="145">
        <v>0</v>
      </c>
      <c r="Y5" s="145">
        <v>0</v>
      </c>
      <c r="Z5" s="145">
        <v>0</v>
      </c>
      <c r="AA5" s="145">
        <v>0</v>
      </c>
      <c r="AB5" s="145">
        <v>0</v>
      </c>
      <c r="AC5" s="145">
        <v>0</v>
      </c>
      <c r="AD5" s="145">
        <v>0</v>
      </c>
      <c r="AE5" s="145">
        <v>0</v>
      </c>
      <c r="AF5" s="145">
        <v>0</v>
      </c>
      <c r="AG5" s="145">
        <v>0</v>
      </c>
      <c r="AH5" s="145">
        <v>0</v>
      </c>
      <c r="AI5" s="145">
        <v>0</v>
      </c>
      <c r="AJ5" s="145">
        <v>0</v>
      </c>
      <c r="AK5" s="143">
        <f>SUM(C5:AJ5)</f>
        <v>0</v>
      </c>
      <c r="AL5" s="137" t="str">
        <f>IF(AK5&gt;AK7,"Grant exceeds Co-Funding","")</f>
        <v/>
      </c>
      <c r="AM5" s="136"/>
      <c r="AN5" s="136"/>
      <c r="AO5" s="136"/>
      <c r="AP5" s="136"/>
      <c r="AQ5" s="136"/>
      <c r="AR5" s="136"/>
    </row>
    <row r="6" spans="1:44" ht="58.5" hidden="1" customHeight="1" outlineLevel="1">
      <c r="A6" s="147" t="s">
        <v>174</v>
      </c>
      <c r="B6" s="146" t="s">
        <v>175</v>
      </c>
      <c r="C6" s="150">
        <f>C5</f>
        <v>0</v>
      </c>
      <c r="D6" s="150">
        <f t="shared" ref="D6:AJ6" si="0">C$6+D$5</f>
        <v>0</v>
      </c>
      <c r="E6" s="150">
        <f t="shared" si="0"/>
        <v>0</v>
      </c>
      <c r="F6" s="150">
        <f t="shared" si="0"/>
        <v>0</v>
      </c>
      <c r="G6" s="150">
        <f t="shared" si="0"/>
        <v>0</v>
      </c>
      <c r="H6" s="150">
        <f t="shared" si="0"/>
        <v>0</v>
      </c>
      <c r="I6" s="150">
        <f t="shared" si="0"/>
        <v>0</v>
      </c>
      <c r="J6" s="150">
        <f t="shared" si="0"/>
        <v>0</v>
      </c>
      <c r="K6" s="150">
        <f t="shared" si="0"/>
        <v>0</v>
      </c>
      <c r="L6" s="150">
        <f t="shared" si="0"/>
        <v>0</v>
      </c>
      <c r="M6" s="150">
        <f t="shared" si="0"/>
        <v>0</v>
      </c>
      <c r="N6" s="150">
        <f t="shared" si="0"/>
        <v>0</v>
      </c>
      <c r="O6" s="150">
        <f t="shared" si="0"/>
        <v>0</v>
      </c>
      <c r="P6" s="150">
        <f t="shared" si="0"/>
        <v>0</v>
      </c>
      <c r="Q6" s="150">
        <f t="shared" si="0"/>
        <v>0</v>
      </c>
      <c r="R6" s="150">
        <f t="shared" si="0"/>
        <v>0</v>
      </c>
      <c r="S6" s="150">
        <f t="shared" si="0"/>
        <v>0</v>
      </c>
      <c r="T6" s="150">
        <f t="shared" si="0"/>
        <v>0</v>
      </c>
      <c r="U6" s="150">
        <f t="shared" si="0"/>
        <v>0</v>
      </c>
      <c r="V6" s="150">
        <f t="shared" si="0"/>
        <v>0</v>
      </c>
      <c r="W6" s="150">
        <f t="shared" si="0"/>
        <v>0</v>
      </c>
      <c r="X6" s="150">
        <f t="shared" si="0"/>
        <v>0</v>
      </c>
      <c r="Y6" s="150">
        <f t="shared" si="0"/>
        <v>0</v>
      </c>
      <c r="Z6" s="150">
        <f t="shared" si="0"/>
        <v>0</v>
      </c>
      <c r="AA6" s="150">
        <f t="shared" si="0"/>
        <v>0</v>
      </c>
      <c r="AB6" s="150">
        <f t="shared" si="0"/>
        <v>0</v>
      </c>
      <c r="AC6" s="150">
        <f t="shared" si="0"/>
        <v>0</v>
      </c>
      <c r="AD6" s="150">
        <f t="shared" si="0"/>
        <v>0</v>
      </c>
      <c r="AE6" s="150">
        <f t="shared" si="0"/>
        <v>0</v>
      </c>
      <c r="AF6" s="150">
        <f t="shared" si="0"/>
        <v>0</v>
      </c>
      <c r="AG6" s="150">
        <f t="shared" si="0"/>
        <v>0</v>
      </c>
      <c r="AH6" s="150">
        <f t="shared" si="0"/>
        <v>0</v>
      </c>
      <c r="AI6" s="150">
        <f t="shared" si="0"/>
        <v>0</v>
      </c>
      <c r="AJ6" s="149">
        <f t="shared" si="0"/>
        <v>0</v>
      </c>
      <c r="AK6" s="143">
        <f>AJ6</f>
        <v>0</v>
      </c>
      <c r="AL6" s="137"/>
      <c r="AM6" s="136"/>
      <c r="AN6" s="136"/>
      <c r="AO6" s="136"/>
      <c r="AP6" s="136"/>
      <c r="AQ6" s="136"/>
      <c r="AR6" s="136"/>
    </row>
    <row r="7" spans="1:44" ht="66" customHeight="1" collapsed="1">
      <c r="A7" s="151" t="s">
        <v>176</v>
      </c>
      <c r="B7" s="152" t="s">
        <v>177</v>
      </c>
      <c r="C7" s="145">
        <v>0</v>
      </c>
      <c r="D7" s="145">
        <v>0</v>
      </c>
      <c r="E7" s="145">
        <v>0</v>
      </c>
      <c r="F7" s="145">
        <v>0</v>
      </c>
      <c r="G7" s="145">
        <v>0</v>
      </c>
      <c r="H7" s="145">
        <v>0</v>
      </c>
      <c r="I7" s="145">
        <v>0</v>
      </c>
      <c r="J7" s="145">
        <v>0</v>
      </c>
      <c r="K7" s="145">
        <v>0</v>
      </c>
      <c r="L7" s="145">
        <v>0</v>
      </c>
      <c r="M7" s="145">
        <v>0</v>
      </c>
      <c r="N7" s="145">
        <v>0</v>
      </c>
      <c r="O7" s="145">
        <v>0</v>
      </c>
      <c r="P7" s="145">
        <v>0</v>
      </c>
      <c r="Q7" s="145">
        <v>0</v>
      </c>
      <c r="R7" s="145">
        <v>0</v>
      </c>
      <c r="S7" s="145">
        <v>0</v>
      </c>
      <c r="T7" s="145">
        <v>0</v>
      </c>
      <c r="U7" s="145">
        <v>0</v>
      </c>
      <c r="V7" s="145">
        <v>0</v>
      </c>
      <c r="W7" s="145">
        <v>0</v>
      </c>
      <c r="X7" s="145">
        <v>0</v>
      </c>
      <c r="Y7" s="145">
        <v>0</v>
      </c>
      <c r="Z7" s="145">
        <v>0</v>
      </c>
      <c r="AA7" s="145">
        <v>0</v>
      </c>
      <c r="AB7" s="145">
        <v>0</v>
      </c>
      <c r="AC7" s="145">
        <v>0</v>
      </c>
      <c r="AD7" s="145">
        <v>0</v>
      </c>
      <c r="AE7" s="145">
        <v>0</v>
      </c>
      <c r="AF7" s="145">
        <v>0</v>
      </c>
      <c r="AG7" s="145">
        <v>0</v>
      </c>
      <c r="AH7" s="145">
        <v>0</v>
      </c>
      <c r="AI7" s="145">
        <v>0</v>
      </c>
      <c r="AJ7" s="145">
        <v>0</v>
      </c>
      <c r="AK7" s="143">
        <f>SUM(C7:AJ7)</f>
        <v>0</v>
      </c>
      <c r="AL7" s="137"/>
      <c r="AM7" s="136"/>
      <c r="AN7" s="136"/>
      <c r="AO7" s="136"/>
      <c r="AP7" s="136"/>
      <c r="AQ7" s="136"/>
      <c r="AR7" s="136"/>
    </row>
    <row r="8" spans="1:44" ht="77.25" hidden="1" customHeight="1" outlineLevel="1">
      <c r="A8" s="151" t="s">
        <v>178</v>
      </c>
      <c r="B8" s="146" t="s">
        <v>179</v>
      </c>
      <c r="C8" s="150">
        <f>C7</f>
        <v>0</v>
      </c>
      <c r="D8" s="150">
        <f t="shared" ref="D8:AJ8" si="1">C$8+D$7</f>
        <v>0</v>
      </c>
      <c r="E8" s="150">
        <f t="shared" si="1"/>
        <v>0</v>
      </c>
      <c r="F8" s="150">
        <f t="shared" si="1"/>
        <v>0</v>
      </c>
      <c r="G8" s="150">
        <f t="shared" si="1"/>
        <v>0</v>
      </c>
      <c r="H8" s="150">
        <f t="shared" si="1"/>
        <v>0</v>
      </c>
      <c r="I8" s="150">
        <f t="shared" si="1"/>
        <v>0</v>
      </c>
      <c r="J8" s="150">
        <f t="shared" si="1"/>
        <v>0</v>
      </c>
      <c r="K8" s="150">
        <f t="shared" si="1"/>
        <v>0</v>
      </c>
      <c r="L8" s="150">
        <f t="shared" si="1"/>
        <v>0</v>
      </c>
      <c r="M8" s="150">
        <f t="shared" si="1"/>
        <v>0</v>
      </c>
      <c r="N8" s="150">
        <f t="shared" si="1"/>
        <v>0</v>
      </c>
      <c r="O8" s="150">
        <f t="shared" si="1"/>
        <v>0</v>
      </c>
      <c r="P8" s="150">
        <f t="shared" si="1"/>
        <v>0</v>
      </c>
      <c r="Q8" s="150">
        <f t="shared" si="1"/>
        <v>0</v>
      </c>
      <c r="R8" s="150">
        <f t="shared" si="1"/>
        <v>0</v>
      </c>
      <c r="S8" s="150">
        <f t="shared" si="1"/>
        <v>0</v>
      </c>
      <c r="T8" s="150">
        <f t="shared" si="1"/>
        <v>0</v>
      </c>
      <c r="U8" s="150">
        <f t="shared" si="1"/>
        <v>0</v>
      </c>
      <c r="V8" s="150">
        <f t="shared" si="1"/>
        <v>0</v>
      </c>
      <c r="W8" s="150">
        <f t="shared" si="1"/>
        <v>0</v>
      </c>
      <c r="X8" s="150">
        <f t="shared" si="1"/>
        <v>0</v>
      </c>
      <c r="Y8" s="150">
        <f t="shared" si="1"/>
        <v>0</v>
      </c>
      <c r="Z8" s="150">
        <f t="shared" si="1"/>
        <v>0</v>
      </c>
      <c r="AA8" s="150">
        <f t="shared" si="1"/>
        <v>0</v>
      </c>
      <c r="AB8" s="150">
        <f t="shared" si="1"/>
        <v>0</v>
      </c>
      <c r="AC8" s="150">
        <f t="shared" si="1"/>
        <v>0</v>
      </c>
      <c r="AD8" s="150">
        <f t="shared" si="1"/>
        <v>0</v>
      </c>
      <c r="AE8" s="150">
        <f t="shared" si="1"/>
        <v>0</v>
      </c>
      <c r="AF8" s="150">
        <f t="shared" si="1"/>
        <v>0</v>
      </c>
      <c r="AG8" s="150">
        <f t="shared" si="1"/>
        <v>0</v>
      </c>
      <c r="AH8" s="150">
        <f t="shared" si="1"/>
        <v>0</v>
      </c>
      <c r="AI8" s="150">
        <f t="shared" si="1"/>
        <v>0</v>
      </c>
      <c r="AJ8" s="149">
        <f t="shared" si="1"/>
        <v>0</v>
      </c>
      <c r="AK8" s="143">
        <f>AJ8</f>
        <v>0</v>
      </c>
      <c r="AL8" s="153"/>
      <c r="AM8" s="136"/>
      <c r="AN8" s="136"/>
      <c r="AO8" s="136"/>
      <c r="AP8" s="136"/>
      <c r="AQ8" s="136"/>
      <c r="AR8" s="136"/>
    </row>
    <row r="9" spans="1:44" ht="87" customHeight="1" collapsed="1">
      <c r="A9" s="151" t="s">
        <v>180</v>
      </c>
      <c r="B9" s="173" t="s">
        <v>181</v>
      </c>
      <c r="C9" s="150">
        <f>SUM(C5,C7)</f>
        <v>0</v>
      </c>
      <c r="D9" s="150">
        <f t="shared" ref="D9:AJ9" si="2">SUM(D5,D7)</f>
        <v>0</v>
      </c>
      <c r="E9" s="150">
        <f t="shared" si="2"/>
        <v>0</v>
      </c>
      <c r="F9" s="150">
        <f t="shared" si="2"/>
        <v>0</v>
      </c>
      <c r="G9" s="150">
        <f t="shared" si="2"/>
        <v>0</v>
      </c>
      <c r="H9" s="150">
        <f t="shared" si="2"/>
        <v>0</v>
      </c>
      <c r="I9" s="150">
        <f t="shared" si="2"/>
        <v>0</v>
      </c>
      <c r="J9" s="150">
        <f t="shared" si="2"/>
        <v>0</v>
      </c>
      <c r="K9" s="150">
        <f t="shared" si="2"/>
        <v>0</v>
      </c>
      <c r="L9" s="150">
        <f t="shared" si="2"/>
        <v>0</v>
      </c>
      <c r="M9" s="150">
        <f t="shared" si="2"/>
        <v>0</v>
      </c>
      <c r="N9" s="150">
        <f t="shared" si="2"/>
        <v>0</v>
      </c>
      <c r="O9" s="150">
        <f t="shared" si="2"/>
        <v>0</v>
      </c>
      <c r="P9" s="150">
        <f t="shared" si="2"/>
        <v>0</v>
      </c>
      <c r="Q9" s="150">
        <f t="shared" si="2"/>
        <v>0</v>
      </c>
      <c r="R9" s="150">
        <f t="shared" si="2"/>
        <v>0</v>
      </c>
      <c r="S9" s="150">
        <f t="shared" si="2"/>
        <v>0</v>
      </c>
      <c r="T9" s="150">
        <f t="shared" si="2"/>
        <v>0</v>
      </c>
      <c r="U9" s="150">
        <f t="shared" si="2"/>
        <v>0</v>
      </c>
      <c r="V9" s="150">
        <f t="shared" si="2"/>
        <v>0</v>
      </c>
      <c r="W9" s="150">
        <f t="shared" si="2"/>
        <v>0</v>
      </c>
      <c r="X9" s="150">
        <f t="shared" si="2"/>
        <v>0</v>
      </c>
      <c r="Y9" s="150">
        <f t="shared" si="2"/>
        <v>0</v>
      </c>
      <c r="Z9" s="150">
        <f t="shared" si="2"/>
        <v>0</v>
      </c>
      <c r="AA9" s="150">
        <f t="shared" si="2"/>
        <v>0</v>
      </c>
      <c r="AB9" s="150">
        <f t="shared" si="2"/>
        <v>0</v>
      </c>
      <c r="AC9" s="150">
        <f t="shared" si="2"/>
        <v>0</v>
      </c>
      <c r="AD9" s="150">
        <f t="shared" si="2"/>
        <v>0</v>
      </c>
      <c r="AE9" s="150">
        <f t="shared" si="2"/>
        <v>0</v>
      </c>
      <c r="AF9" s="150">
        <f t="shared" si="2"/>
        <v>0</v>
      </c>
      <c r="AG9" s="150">
        <f t="shared" si="2"/>
        <v>0</v>
      </c>
      <c r="AH9" s="150">
        <f t="shared" si="2"/>
        <v>0</v>
      </c>
      <c r="AI9" s="150">
        <f t="shared" si="2"/>
        <v>0</v>
      </c>
      <c r="AJ9" s="149">
        <f t="shared" si="2"/>
        <v>0</v>
      </c>
      <c r="AK9" s="143">
        <f>SUM(AK5,AK7)</f>
        <v>0</v>
      </c>
      <c r="AL9" s="137" t="str">
        <f>IF((AK15*11%)&lt;AK9,"A&amp;A spend exceeds 11% Cap","")</f>
        <v/>
      </c>
      <c r="AM9" s="136"/>
      <c r="AN9" s="136"/>
      <c r="AO9" s="136"/>
      <c r="AP9" s="136"/>
      <c r="AQ9" s="136"/>
      <c r="AR9" s="136"/>
    </row>
    <row r="10" spans="1:44" ht="45" customHeight="1">
      <c r="A10" s="151" t="s">
        <v>182</v>
      </c>
      <c r="B10" s="152" t="s">
        <v>183</v>
      </c>
      <c r="C10" s="145">
        <v>0</v>
      </c>
      <c r="D10" s="145">
        <v>0</v>
      </c>
      <c r="E10" s="145">
        <v>0</v>
      </c>
      <c r="F10" s="145">
        <v>0</v>
      </c>
      <c r="G10" s="145">
        <v>0</v>
      </c>
      <c r="H10" s="145">
        <v>0</v>
      </c>
      <c r="I10" s="145">
        <v>0</v>
      </c>
      <c r="J10" s="145">
        <v>0</v>
      </c>
      <c r="K10" s="145">
        <v>0</v>
      </c>
      <c r="L10" s="145">
        <v>0</v>
      </c>
      <c r="M10" s="145">
        <v>0</v>
      </c>
      <c r="N10" s="145">
        <v>0</v>
      </c>
      <c r="O10" s="145">
        <v>0</v>
      </c>
      <c r="P10" s="145">
        <v>0</v>
      </c>
      <c r="Q10" s="145">
        <v>0</v>
      </c>
      <c r="R10" s="145">
        <v>0</v>
      </c>
      <c r="S10" s="145">
        <v>0</v>
      </c>
      <c r="T10" s="145">
        <v>0</v>
      </c>
      <c r="U10" s="145">
        <v>0</v>
      </c>
      <c r="V10" s="145">
        <v>0</v>
      </c>
      <c r="W10" s="145">
        <v>0</v>
      </c>
      <c r="X10" s="145">
        <v>0</v>
      </c>
      <c r="Y10" s="145">
        <v>0</v>
      </c>
      <c r="Z10" s="145">
        <v>0</v>
      </c>
      <c r="AA10" s="145">
        <v>0</v>
      </c>
      <c r="AB10" s="145">
        <v>0</v>
      </c>
      <c r="AC10" s="145">
        <v>0</v>
      </c>
      <c r="AD10" s="145">
        <v>0</v>
      </c>
      <c r="AE10" s="145">
        <v>0</v>
      </c>
      <c r="AF10" s="145">
        <v>0</v>
      </c>
      <c r="AG10" s="145">
        <v>0</v>
      </c>
      <c r="AH10" s="145">
        <v>0</v>
      </c>
      <c r="AI10" s="145">
        <v>0</v>
      </c>
      <c r="AJ10" s="144">
        <v>0</v>
      </c>
      <c r="AK10" s="143">
        <f>SUM(C10:AJ10)</f>
        <v>0</v>
      </c>
      <c r="AL10" s="137"/>
      <c r="AM10" s="136"/>
      <c r="AN10" s="136"/>
      <c r="AO10" s="136"/>
      <c r="AP10" s="136"/>
      <c r="AQ10" s="136"/>
      <c r="AR10" s="136"/>
    </row>
    <row r="11" spans="1:44" ht="63.75" hidden="1" customHeight="1" outlineLevel="1">
      <c r="A11" s="147" t="s">
        <v>184</v>
      </c>
      <c r="B11" s="146" t="s">
        <v>185</v>
      </c>
      <c r="C11" s="150">
        <f>C10</f>
        <v>0</v>
      </c>
      <c r="D11" s="150">
        <f t="shared" ref="D11:AJ11" si="3">C$11+D$10</f>
        <v>0</v>
      </c>
      <c r="E11" s="150">
        <f t="shared" si="3"/>
        <v>0</v>
      </c>
      <c r="F11" s="150">
        <f t="shared" si="3"/>
        <v>0</v>
      </c>
      <c r="G11" s="150">
        <f t="shared" si="3"/>
        <v>0</v>
      </c>
      <c r="H11" s="150">
        <f t="shared" si="3"/>
        <v>0</v>
      </c>
      <c r="I11" s="150">
        <f t="shared" si="3"/>
        <v>0</v>
      </c>
      <c r="J11" s="150">
        <f t="shared" si="3"/>
        <v>0</v>
      </c>
      <c r="K11" s="150">
        <f t="shared" si="3"/>
        <v>0</v>
      </c>
      <c r="L11" s="150">
        <f t="shared" si="3"/>
        <v>0</v>
      </c>
      <c r="M11" s="150">
        <f t="shared" si="3"/>
        <v>0</v>
      </c>
      <c r="N11" s="150">
        <f t="shared" si="3"/>
        <v>0</v>
      </c>
      <c r="O11" s="150">
        <f t="shared" si="3"/>
        <v>0</v>
      </c>
      <c r="P11" s="150">
        <f t="shared" si="3"/>
        <v>0</v>
      </c>
      <c r="Q11" s="150">
        <f t="shared" si="3"/>
        <v>0</v>
      </c>
      <c r="R11" s="150">
        <f t="shared" si="3"/>
        <v>0</v>
      </c>
      <c r="S11" s="150">
        <f t="shared" si="3"/>
        <v>0</v>
      </c>
      <c r="T11" s="150">
        <f t="shared" si="3"/>
        <v>0</v>
      </c>
      <c r="U11" s="150">
        <f t="shared" si="3"/>
        <v>0</v>
      </c>
      <c r="V11" s="150">
        <f t="shared" si="3"/>
        <v>0</v>
      </c>
      <c r="W11" s="150">
        <f t="shared" si="3"/>
        <v>0</v>
      </c>
      <c r="X11" s="150">
        <f t="shared" si="3"/>
        <v>0</v>
      </c>
      <c r="Y11" s="150">
        <f t="shared" si="3"/>
        <v>0</v>
      </c>
      <c r="Z11" s="150">
        <f t="shared" si="3"/>
        <v>0</v>
      </c>
      <c r="AA11" s="150">
        <f t="shared" si="3"/>
        <v>0</v>
      </c>
      <c r="AB11" s="150">
        <f t="shared" si="3"/>
        <v>0</v>
      </c>
      <c r="AC11" s="150">
        <f t="shared" si="3"/>
        <v>0</v>
      </c>
      <c r="AD11" s="150">
        <f t="shared" si="3"/>
        <v>0</v>
      </c>
      <c r="AE11" s="150">
        <f t="shared" si="3"/>
        <v>0</v>
      </c>
      <c r="AF11" s="150">
        <f t="shared" si="3"/>
        <v>0</v>
      </c>
      <c r="AG11" s="150">
        <f t="shared" si="3"/>
        <v>0</v>
      </c>
      <c r="AH11" s="150">
        <f t="shared" si="3"/>
        <v>0</v>
      </c>
      <c r="AI11" s="150">
        <f t="shared" si="3"/>
        <v>0</v>
      </c>
      <c r="AJ11" s="149">
        <f t="shared" si="3"/>
        <v>0</v>
      </c>
      <c r="AK11" s="143">
        <f>AJ11</f>
        <v>0</v>
      </c>
      <c r="AL11" s="137"/>
      <c r="AM11" s="136"/>
      <c r="AN11" s="136"/>
      <c r="AO11" s="136"/>
      <c r="AP11" s="136"/>
      <c r="AQ11" s="136"/>
      <c r="AR11" s="136"/>
    </row>
    <row r="12" spans="1:44" ht="84" customHeight="1" collapsed="1">
      <c r="A12" s="151" t="s">
        <v>186</v>
      </c>
      <c r="B12" s="174" t="s">
        <v>187</v>
      </c>
      <c r="C12" s="145">
        <v>0</v>
      </c>
      <c r="D12" s="145">
        <v>0</v>
      </c>
      <c r="E12" s="145">
        <v>0</v>
      </c>
      <c r="F12" s="145">
        <v>0</v>
      </c>
      <c r="G12" s="145">
        <v>0</v>
      </c>
      <c r="H12" s="144">
        <v>0</v>
      </c>
      <c r="I12" s="144">
        <v>0</v>
      </c>
      <c r="J12" s="144">
        <v>0</v>
      </c>
      <c r="K12" s="144">
        <v>0</v>
      </c>
      <c r="L12" s="144">
        <v>0</v>
      </c>
      <c r="M12" s="144">
        <v>0</v>
      </c>
      <c r="N12" s="144">
        <v>0</v>
      </c>
      <c r="O12" s="144">
        <v>0</v>
      </c>
      <c r="P12" s="144">
        <v>0</v>
      </c>
      <c r="Q12" s="144">
        <v>0</v>
      </c>
      <c r="R12" s="144">
        <v>0</v>
      </c>
      <c r="S12" s="144">
        <v>0</v>
      </c>
      <c r="T12" s="144">
        <v>0</v>
      </c>
      <c r="U12" s="144">
        <v>0</v>
      </c>
      <c r="V12" s="144">
        <v>0</v>
      </c>
      <c r="W12" s="144">
        <v>0</v>
      </c>
      <c r="X12" s="144">
        <v>0</v>
      </c>
      <c r="Y12" s="144">
        <v>0</v>
      </c>
      <c r="Z12" s="144">
        <v>0</v>
      </c>
      <c r="AA12" s="144">
        <v>0</v>
      </c>
      <c r="AB12" s="144">
        <v>0</v>
      </c>
      <c r="AC12" s="144">
        <v>0</v>
      </c>
      <c r="AD12" s="144">
        <v>0</v>
      </c>
      <c r="AE12" s="144">
        <v>0</v>
      </c>
      <c r="AF12" s="144">
        <v>0</v>
      </c>
      <c r="AG12" s="144">
        <v>0</v>
      </c>
      <c r="AH12" s="144">
        <v>0</v>
      </c>
      <c r="AI12" s="144">
        <v>0</v>
      </c>
      <c r="AJ12" s="144">
        <v>0</v>
      </c>
      <c r="AK12" s="143">
        <f>SUM(C12:AJ12)</f>
        <v>0</v>
      </c>
      <c r="AL12" s="137"/>
      <c r="AM12" s="136"/>
      <c r="AN12" s="136"/>
      <c r="AO12" s="136"/>
      <c r="AP12" s="136"/>
      <c r="AQ12" s="136"/>
      <c r="AR12" s="136"/>
    </row>
    <row r="13" spans="1:44" ht="55.5" hidden="1" customHeight="1" outlineLevel="1">
      <c r="A13" s="147" t="s">
        <v>188</v>
      </c>
      <c r="B13" s="146" t="s">
        <v>189</v>
      </c>
      <c r="C13" s="150">
        <f>C12</f>
        <v>0</v>
      </c>
      <c r="D13" s="150">
        <f t="shared" ref="D13:AJ13" si="4">C$13+D$12</f>
        <v>0</v>
      </c>
      <c r="E13" s="150">
        <f t="shared" si="4"/>
        <v>0</v>
      </c>
      <c r="F13" s="150">
        <f t="shared" si="4"/>
        <v>0</v>
      </c>
      <c r="G13" s="150">
        <f t="shared" si="4"/>
        <v>0</v>
      </c>
      <c r="H13" s="150">
        <f t="shared" si="4"/>
        <v>0</v>
      </c>
      <c r="I13" s="150">
        <f t="shared" si="4"/>
        <v>0</v>
      </c>
      <c r="J13" s="150">
        <f t="shared" si="4"/>
        <v>0</v>
      </c>
      <c r="K13" s="150">
        <f t="shared" si="4"/>
        <v>0</v>
      </c>
      <c r="L13" s="150">
        <f t="shared" si="4"/>
        <v>0</v>
      </c>
      <c r="M13" s="150">
        <f t="shared" si="4"/>
        <v>0</v>
      </c>
      <c r="N13" s="150">
        <f t="shared" si="4"/>
        <v>0</v>
      </c>
      <c r="O13" s="150">
        <f t="shared" si="4"/>
        <v>0</v>
      </c>
      <c r="P13" s="150">
        <f t="shared" si="4"/>
        <v>0</v>
      </c>
      <c r="Q13" s="150">
        <f t="shared" si="4"/>
        <v>0</v>
      </c>
      <c r="R13" s="150">
        <f t="shared" si="4"/>
        <v>0</v>
      </c>
      <c r="S13" s="150">
        <f t="shared" si="4"/>
        <v>0</v>
      </c>
      <c r="T13" s="150">
        <f t="shared" si="4"/>
        <v>0</v>
      </c>
      <c r="U13" s="150">
        <f t="shared" si="4"/>
        <v>0</v>
      </c>
      <c r="V13" s="150">
        <f t="shared" si="4"/>
        <v>0</v>
      </c>
      <c r="W13" s="150">
        <f t="shared" si="4"/>
        <v>0</v>
      </c>
      <c r="X13" s="150">
        <f t="shared" si="4"/>
        <v>0</v>
      </c>
      <c r="Y13" s="150">
        <f t="shared" si="4"/>
        <v>0</v>
      </c>
      <c r="Z13" s="150">
        <f t="shared" si="4"/>
        <v>0</v>
      </c>
      <c r="AA13" s="150">
        <f t="shared" si="4"/>
        <v>0</v>
      </c>
      <c r="AB13" s="150">
        <f t="shared" si="4"/>
        <v>0</v>
      </c>
      <c r="AC13" s="150">
        <f t="shared" si="4"/>
        <v>0</v>
      </c>
      <c r="AD13" s="150">
        <f t="shared" si="4"/>
        <v>0</v>
      </c>
      <c r="AE13" s="150">
        <f t="shared" si="4"/>
        <v>0</v>
      </c>
      <c r="AF13" s="150">
        <f t="shared" si="4"/>
        <v>0</v>
      </c>
      <c r="AG13" s="150">
        <f t="shared" si="4"/>
        <v>0</v>
      </c>
      <c r="AH13" s="150">
        <f t="shared" si="4"/>
        <v>0</v>
      </c>
      <c r="AI13" s="150">
        <f t="shared" si="4"/>
        <v>0</v>
      </c>
      <c r="AJ13" s="149">
        <f t="shared" si="4"/>
        <v>0</v>
      </c>
      <c r="AK13" s="143">
        <f>AJ13</f>
        <v>0</v>
      </c>
      <c r="AL13" s="137"/>
      <c r="AM13" s="136"/>
      <c r="AN13" s="136"/>
      <c r="AO13" s="136"/>
      <c r="AP13" s="136"/>
      <c r="AQ13" s="136"/>
      <c r="AR13" s="136"/>
    </row>
    <row r="14" spans="1:44" ht="61" customHeight="1" collapsed="1">
      <c r="A14" s="151" t="s">
        <v>190</v>
      </c>
      <c r="B14" s="173" t="s">
        <v>191</v>
      </c>
      <c r="C14" s="150">
        <f t="shared" ref="C14:AJ14" si="5">SUM(C10,C12)</f>
        <v>0</v>
      </c>
      <c r="D14" s="150">
        <f t="shared" si="5"/>
        <v>0</v>
      </c>
      <c r="E14" s="150">
        <f t="shared" si="5"/>
        <v>0</v>
      </c>
      <c r="F14" s="150">
        <f t="shared" si="5"/>
        <v>0</v>
      </c>
      <c r="G14" s="150">
        <f t="shared" si="5"/>
        <v>0</v>
      </c>
      <c r="H14" s="150">
        <f t="shared" si="5"/>
        <v>0</v>
      </c>
      <c r="I14" s="150">
        <f t="shared" si="5"/>
        <v>0</v>
      </c>
      <c r="J14" s="150">
        <f t="shared" si="5"/>
        <v>0</v>
      </c>
      <c r="K14" s="150">
        <f t="shared" si="5"/>
        <v>0</v>
      </c>
      <c r="L14" s="150">
        <f t="shared" si="5"/>
        <v>0</v>
      </c>
      <c r="M14" s="150">
        <f t="shared" si="5"/>
        <v>0</v>
      </c>
      <c r="N14" s="150">
        <f t="shared" si="5"/>
        <v>0</v>
      </c>
      <c r="O14" s="150">
        <f t="shared" si="5"/>
        <v>0</v>
      </c>
      <c r="P14" s="150">
        <f t="shared" si="5"/>
        <v>0</v>
      </c>
      <c r="Q14" s="150">
        <f t="shared" si="5"/>
        <v>0</v>
      </c>
      <c r="R14" s="150">
        <f t="shared" si="5"/>
        <v>0</v>
      </c>
      <c r="S14" s="150">
        <f t="shared" si="5"/>
        <v>0</v>
      </c>
      <c r="T14" s="150">
        <f t="shared" si="5"/>
        <v>0</v>
      </c>
      <c r="U14" s="150">
        <f t="shared" si="5"/>
        <v>0</v>
      </c>
      <c r="V14" s="150">
        <f t="shared" si="5"/>
        <v>0</v>
      </c>
      <c r="W14" s="150">
        <f t="shared" si="5"/>
        <v>0</v>
      </c>
      <c r="X14" s="150">
        <f t="shared" si="5"/>
        <v>0</v>
      </c>
      <c r="Y14" s="150">
        <f t="shared" si="5"/>
        <v>0</v>
      </c>
      <c r="Z14" s="150">
        <f t="shared" si="5"/>
        <v>0</v>
      </c>
      <c r="AA14" s="150">
        <f t="shared" si="5"/>
        <v>0</v>
      </c>
      <c r="AB14" s="150">
        <f t="shared" si="5"/>
        <v>0</v>
      </c>
      <c r="AC14" s="150">
        <f t="shared" si="5"/>
        <v>0</v>
      </c>
      <c r="AD14" s="150">
        <f t="shared" si="5"/>
        <v>0</v>
      </c>
      <c r="AE14" s="150">
        <f t="shared" si="5"/>
        <v>0</v>
      </c>
      <c r="AF14" s="150">
        <f t="shared" si="5"/>
        <v>0</v>
      </c>
      <c r="AG14" s="150">
        <f t="shared" si="5"/>
        <v>0</v>
      </c>
      <c r="AH14" s="150">
        <f t="shared" si="5"/>
        <v>0</v>
      </c>
      <c r="AI14" s="150">
        <f t="shared" si="5"/>
        <v>0</v>
      </c>
      <c r="AJ14" s="149">
        <f t="shared" si="5"/>
        <v>0</v>
      </c>
      <c r="AK14" s="143">
        <f>SUM(C14:AJ14)</f>
        <v>0</v>
      </c>
      <c r="AL14" s="137"/>
      <c r="AM14" s="136"/>
      <c r="AN14" s="136"/>
      <c r="AO14" s="136"/>
      <c r="AP14" s="136"/>
      <c r="AQ14" s="136"/>
      <c r="AR14" s="136"/>
    </row>
    <row r="15" spans="1:44" ht="64" customHeight="1" collapsed="1">
      <c r="A15" s="151" t="s">
        <v>192</v>
      </c>
      <c r="B15" s="173" t="s">
        <v>191</v>
      </c>
      <c r="C15" s="150">
        <f t="shared" ref="C15:S15" si="6">SUM(C9,C14)</f>
        <v>0</v>
      </c>
      <c r="D15" s="150">
        <f t="shared" si="6"/>
        <v>0</v>
      </c>
      <c r="E15" s="150">
        <f t="shared" si="6"/>
        <v>0</v>
      </c>
      <c r="F15" s="150">
        <f t="shared" si="6"/>
        <v>0</v>
      </c>
      <c r="G15" s="150">
        <f t="shared" si="6"/>
        <v>0</v>
      </c>
      <c r="H15" s="150">
        <f t="shared" si="6"/>
        <v>0</v>
      </c>
      <c r="I15" s="150">
        <f t="shared" si="6"/>
        <v>0</v>
      </c>
      <c r="J15" s="150">
        <f t="shared" si="6"/>
        <v>0</v>
      </c>
      <c r="K15" s="150">
        <f t="shared" si="6"/>
        <v>0</v>
      </c>
      <c r="L15" s="150">
        <f t="shared" si="6"/>
        <v>0</v>
      </c>
      <c r="M15" s="150">
        <f t="shared" si="6"/>
        <v>0</v>
      </c>
      <c r="N15" s="150">
        <f t="shared" si="6"/>
        <v>0</v>
      </c>
      <c r="O15" s="150">
        <f t="shared" si="6"/>
        <v>0</v>
      </c>
      <c r="P15" s="150">
        <f t="shared" si="6"/>
        <v>0</v>
      </c>
      <c r="Q15" s="150">
        <f t="shared" si="6"/>
        <v>0</v>
      </c>
      <c r="R15" s="150">
        <f t="shared" si="6"/>
        <v>0</v>
      </c>
      <c r="S15" s="150">
        <f t="shared" si="6"/>
        <v>0</v>
      </c>
      <c r="T15" s="150">
        <v>0</v>
      </c>
      <c r="U15" s="150">
        <v>0</v>
      </c>
      <c r="V15" s="150">
        <v>0</v>
      </c>
      <c r="W15" s="150">
        <v>0</v>
      </c>
      <c r="X15" s="150">
        <v>0</v>
      </c>
      <c r="Y15" s="150">
        <v>0</v>
      </c>
      <c r="Z15" s="150">
        <v>0</v>
      </c>
      <c r="AA15" s="150">
        <v>0</v>
      </c>
      <c r="AB15" s="150">
        <v>0</v>
      </c>
      <c r="AC15" s="150">
        <v>0</v>
      </c>
      <c r="AD15" s="150">
        <v>0</v>
      </c>
      <c r="AE15" s="150">
        <v>0</v>
      </c>
      <c r="AF15" s="150">
        <v>0</v>
      </c>
      <c r="AG15" s="150">
        <v>0</v>
      </c>
      <c r="AH15" s="150">
        <v>0</v>
      </c>
      <c r="AI15" s="150">
        <v>0</v>
      </c>
      <c r="AJ15" s="149">
        <v>0</v>
      </c>
      <c r="AK15" s="143">
        <f>SUM(C15:AJ15)</f>
        <v>0</v>
      </c>
      <c r="AL15" s="148"/>
      <c r="AM15" s="136"/>
      <c r="AN15" s="136"/>
      <c r="AO15" s="136"/>
      <c r="AP15" s="136"/>
      <c r="AQ15" s="136"/>
      <c r="AR15" s="136"/>
    </row>
    <row r="16" spans="1:44" ht="92">
      <c r="A16" s="147" t="s">
        <v>193</v>
      </c>
      <c r="B16" s="146" t="s">
        <v>194</v>
      </c>
      <c r="C16" s="145">
        <v>0</v>
      </c>
      <c r="D16" s="145">
        <v>0</v>
      </c>
      <c r="E16" s="145">
        <v>0</v>
      </c>
      <c r="F16" s="145">
        <v>0</v>
      </c>
      <c r="G16" s="145">
        <v>0</v>
      </c>
      <c r="H16" s="145">
        <v>0</v>
      </c>
      <c r="I16" s="145">
        <v>0</v>
      </c>
      <c r="J16" s="145">
        <v>0</v>
      </c>
      <c r="K16" s="145">
        <v>0</v>
      </c>
      <c r="L16" s="145">
        <v>0</v>
      </c>
      <c r="M16" s="145">
        <v>0</v>
      </c>
      <c r="N16" s="145">
        <v>0</v>
      </c>
      <c r="O16" s="145">
        <v>0</v>
      </c>
      <c r="P16" s="145">
        <v>0</v>
      </c>
      <c r="Q16" s="145">
        <v>0</v>
      </c>
      <c r="R16" s="145">
        <v>0</v>
      </c>
      <c r="S16" s="145">
        <v>0</v>
      </c>
      <c r="T16" s="145">
        <v>0</v>
      </c>
      <c r="U16" s="145">
        <v>0</v>
      </c>
      <c r="V16" s="145">
        <v>0</v>
      </c>
      <c r="W16" s="145">
        <v>0</v>
      </c>
      <c r="X16" s="145">
        <v>0</v>
      </c>
      <c r="Y16" s="145">
        <v>0</v>
      </c>
      <c r="Z16" s="145">
        <v>0</v>
      </c>
      <c r="AA16" s="145">
        <v>0</v>
      </c>
      <c r="AB16" s="145">
        <v>0</v>
      </c>
      <c r="AC16" s="145">
        <v>0</v>
      </c>
      <c r="AD16" s="145">
        <v>0</v>
      </c>
      <c r="AE16" s="145">
        <v>0</v>
      </c>
      <c r="AF16" s="145">
        <v>0</v>
      </c>
      <c r="AG16" s="145">
        <v>0</v>
      </c>
      <c r="AH16" s="145">
        <v>0</v>
      </c>
      <c r="AI16" s="145">
        <v>0</v>
      </c>
      <c r="AJ16" s="144">
        <v>0</v>
      </c>
      <c r="AK16" s="143">
        <f>SUM(C16:AJ16)</f>
        <v>0</v>
      </c>
      <c r="AL16" s="137"/>
      <c r="AM16" s="136"/>
      <c r="AN16" s="136"/>
      <c r="AO16" s="136"/>
      <c r="AP16" s="136"/>
      <c r="AQ16" s="136"/>
      <c r="AR16" s="136"/>
    </row>
    <row r="17" spans="1:44" ht="50.25" customHeight="1" thickBot="1">
      <c r="A17" s="142" t="s">
        <v>195</v>
      </c>
      <c r="B17" s="141" t="s">
        <v>196</v>
      </c>
      <c r="C17" s="140">
        <f>C16</f>
        <v>0</v>
      </c>
      <c r="D17" s="140">
        <f t="shared" ref="D17:AJ17" si="7">C17+D16</f>
        <v>0</v>
      </c>
      <c r="E17" s="140">
        <f t="shared" si="7"/>
        <v>0</v>
      </c>
      <c r="F17" s="140">
        <f t="shared" si="7"/>
        <v>0</v>
      </c>
      <c r="G17" s="140">
        <f t="shared" si="7"/>
        <v>0</v>
      </c>
      <c r="H17" s="140">
        <f t="shared" si="7"/>
        <v>0</v>
      </c>
      <c r="I17" s="140">
        <f t="shared" si="7"/>
        <v>0</v>
      </c>
      <c r="J17" s="140">
        <f t="shared" si="7"/>
        <v>0</v>
      </c>
      <c r="K17" s="140">
        <f t="shared" si="7"/>
        <v>0</v>
      </c>
      <c r="L17" s="140">
        <f t="shared" si="7"/>
        <v>0</v>
      </c>
      <c r="M17" s="140">
        <f t="shared" si="7"/>
        <v>0</v>
      </c>
      <c r="N17" s="140">
        <f t="shared" si="7"/>
        <v>0</v>
      </c>
      <c r="O17" s="140">
        <f t="shared" si="7"/>
        <v>0</v>
      </c>
      <c r="P17" s="140">
        <f t="shared" si="7"/>
        <v>0</v>
      </c>
      <c r="Q17" s="140">
        <f t="shared" si="7"/>
        <v>0</v>
      </c>
      <c r="R17" s="140">
        <f t="shared" si="7"/>
        <v>0</v>
      </c>
      <c r="S17" s="140">
        <f t="shared" si="7"/>
        <v>0</v>
      </c>
      <c r="T17" s="140">
        <f t="shared" si="7"/>
        <v>0</v>
      </c>
      <c r="U17" s="140">
        <f t="shared" si="7"/>
        <v>0</v>
      </c>
      <c r="V17" s="140">
        <f t="shared" si="7"/>
        <v>0</v>
      </c>
      <c r="W17" s="140">
        <f t="shared" si="7"/>
        <v>0</v>
      </c>
      <c r="X17" s="140">
        <f t="shared" si="7"/>
        <v>0</v>
      </c>
      <c r="Y17" s="140">
        <f t="shared" si="7"/>
        <v>0</v>
      </c>
      <c r="Z17" s="140">
        <f t="shared" si="7"/>
        <v>0</v>
      </c>
      <c r="AA17" s="140">
        <f t="shared" si="7"/>
        <v>0</v>
      </c>
      <c r="AB17" s="140">
        <f t="shared" si="7"/>
        <v>0</v>
      </c>
      <c r="AC17" s="140">
        <f t="shared" si="7"/>
        <v>0</v>
      </c>
      <c r="AD17" s="140">
        <f t="shared" si="7"/>
        <v>0</v>
      </c>
      <c r="AE17" s="140">
        <f t="shared" si="7"/>
        <v>0</v>
      </c>
      <c r="AF17" s="140">
        <f t="shared" si="7"/>
        <v>0</v>
      </c>
      <c r="AG17" s="140">
        <f t="shared" si="7"/>
        <v>0</v>
      </c>
      <c r="AH17" s="140">
        <f t="shared" si="7"/>
        <v>0</v>
      </c>
      <c r="AI17" s="140">
        <f t="shared" si="7"/>
        <v>0</v>
      </c>
      <c r="AJ17" s="139">
        <f t="shared" si="7"/>
        <v>0</v>
      </c>
      <c r="AK17" s="138">
        <f>AJ17</f>
        <v>0</v>
      </c>
      <c r="AL17" s="137" t="str">
        <f>IF(AK17&gt;(AK5+AK12),"Claim in exceeds maximum grant","")</f>
        <v/>
      </c>
      <c r="AM17" s="136"/>
      <c r="AN17" s="136"/>
      <c r="AO17" s="136"/>
      <c r="AP17" s="136"/>
      <c r="AQ17" s="136"/>
      <c r="AR17" s="136"/>
    </row>
    <row r="18" spans="1:44">
      <c r="AL18" s="135"/>
    </row>
  </sheetData>
  <mergeCells count="3">
    <mergeCell ref="A4:B4"/>
    <mergeCell ref="C4:AE4"/>
    <mergeCell ref="A1:B1"/>
  </mergeCells>
  <conditionalFormatting sqref="C5:AJ5">
    <cfRule type="expression" dxfId="5" priority="6">
      <formula>C$6&gt;C$8</formula>
    </cfRule>
  </conditionalFormatting>
  <conditionalFormatting sqref="C10:AJ10">
    <cfRule type="expression" dxfId="4" priority="5">
      <formula>C$11&gt;C$13</formula>
    </cfRule>
  </conditionalFormatting>
  <conditionalFormatting sqref="C16:AJ16">
    <cfRule type="expression" dxfId="3" priority="4">
      <formula>C$17&gt;(C$6+C$11)</formula>
    </cfRule>
  </conditionalFormatting>
  <conditionalFormatting sqref="N7:S7">
    <cfRule type="expression" dxfId="2" priority="2">
      <formula>N$6&gt;N$8</formula>
    </cfRule>
  </conditionalFormatting>
  <conditionalFormatting sqref="U7:AJ7">
    <cfRule type="expression" dxfId="1" priority="1">
      <formula>U$6&gt;U$8</formula>
    </cfRule>
  </conditionalFormatting>
  <conditionalFormatting sqref="AK9">
    <cfRule type="expression" dxfId="0" priority="3">
      <formula>($AK$15*11%)&lt;$AK$9</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8EE18-12D0-45BE-8A66-C8DA69AC4830}">
  <sheetPr>
    <tabColor theme="2" tint="-9.9978637043366805E-2"/>
  </sheetPr>
  <dimension ref="A1:R99"/>
  <sheetViews>
    <sheetView topLeftCell="L1" zoomScale="82" zoomScaleNormal="70" workbookViewId="0">
      <selection activeCell="S12" sqref="S12"/>
    </sheetView>
  </sheetViews>
  <sheetFormatPr defaultColWidth="10.83203125" defaultRowHeight="15.5"/>
  <cols>
    <col min="1" max="1" width="31.33203125" style="1" bestFit="1" customWidth="1"/>
    <col min="2" max="2" width="10.83203125" style="1"/>
    <col min="3" max="3" width="26.33203125" style="95" bestFit="1" customWidth="1"/>
    <col min="4" max="4" width="35.83203125" style="48" bestFit="1" customWidth="1"/>
    <col min="5" max="6" width="10.83203125" style="95" bestFit="1" customWidth="1"/>
    <col min="7" max="7" width="22" style="95" customWidth="1"/>
    <col min="8" max="8" width="10.83203125" style="1"/>
    <col min="9" max="9" width="17" style="1" customWidth="1"/>
    <col min="10" max="10" width="14.33203125" style="1" customWidth="1"/>
    <col min="11" max="12" width="10.83203125" style="1"/>
    <col min="13" max="13" width="22" style="1" customWidth="1"/>
    <col min="14" max="15" width="10.83203125" style="1"/>
    <col min="16" max="16" width="10.5" style="1" bestFit="1" customWidth="1"/>
    <col min="17" max="17" width="23.33203125" style="1" bestFit="1" customWidth="1"/>
    <col min="18" max="18" width="24.6640625" style="1" bestFit="1" customWidth="1"/>
    <col min="19" max="16384" width="10.83203125" style="1"/>
  </cols>
  <sheetData>
    <row r="1" spans="1:18" ht="25">
      <c r="A1" s="327" t="s">
        <v>197</v>
      </c>
      <c r="B1" s="327"/>
      <c r="C1" s="327"/>
    </row>
    <row r="2" spans="1:18" ht="25">
      <c r="C2" s="96"/>
    </row>
    <row r="3" spans="1:18" ht="20.25" customHeight="1">
      <c r="A3" s="97" t="s">
        <v>198</v>
      </c>
      <c r="C3" s="328" t="s">
        <v>199</v>
      </c>
      <c r="D3" s="328"/>
      <c r="E3" s="328"/>
      <c r="F3" s="328"/>
      <c r="G3" s="328"/>
      <c r="I3" s="314" t="s">
        <v>200</v>
      </c>
      <c r="J3" s="314"/>
      <c r="K3" s="56" t="s">
        <v>201</v>
      </c>
      <c r="L3" s="314" t="s">
        <v>202</v>
      </c>
      <c r="M3" s="314"/>
      <c r="N3" s="314"/>
      <c r="P3" s="314" t="s">
        <v>203</v>
      </c>
      <c r="Q3" s="314"/>
      <c r="R3" s="314"/>
    </row>
    <row r="4" spans="1:18" ht="16" thickBot="1">
      <c r="A4" s="95" t="str">
        <f>D8</f>
        <v>Building_Fabric_Insulation</v>
      </c>
    </row>
    <row r="5" spans="1:18" ht="31.5" customHeight="1" thickBot="1">
      <c r="A5" s="1" t="str">
        <f>D20</f>
        <v>Air_Tightness</v>
      </c>
      <c r="C5" s="108" t="s">
        <v>204</v>
      </c>
      <c r="D5" s="108" t="s">
        <v>205</v>
      </c>
      <c r="E5" s="108" t="s">
        <v>206</v>
      </c>
      <c r="F5" s="315" t="s">
        <v>207</v>
      </c>
      <c r="G5" s="108" t="s">
        <v>208</v>
      </c>
      <c r="I5" s="17" t="s">
        <v>209</v>
      </c>
      <c r="J5" s="18" t="s">
        <v>210</v>
      </c>
      <c r="L5" s="319" t="s">
        <v>211</v>
      </c>
      <c r="M5" s="323" t="s">
        <v>212</v>
      </c>
      <c r="N5" s="69" t="s">
        <v>213</v>
      </c>
      <c r="P5" s="329" t="s">
        <v>214</v>
      </c>
      <c r="Q5" s="316" t="s">
        <v>215</v>
      </c>
      <c r="R5" s="69" t="s">
        <v>216</v>
      </c>
    </row>
    <row r="6" spans="1:18" ht="15.75" customHeight="1" thickBot="1">
      <c r="A6" s="1" t="str">
        <f>D88</f>
        <v>Heat _source</v>
      </c>
      <c r="C6" s="108"/>
      <c r="D6" s="108"/>
      <c r="E6" s="108" t="s">
        <v>217</v>
      </c>
      <c r="F6" s="315"/>
      <c r="G6" s="108" t="s">
        <v>218</v>
      </c>
      <c r="I6" s="19" t="s">
        <v>128</v>
      </c>
      <c r="J6" s="19">
        <v>0.183</v>
      </c>
      <c r="L6" s="320"/>
      <c r="M6" s="324"/>
      <c r="N6" s="101" t="s">
        <v>219</v>
      </c>
      <c r="P6" s="330"/>
      <c r="Q6" s="325"/>
      <c r="R6" s="71" t="s">
        <v>220</v>
      </c>
    </row>
    <row r="7" spans="1:18" ht="16.5" thickBot="1">
      <c r="A7" s="1" t="str">
        <f>D25</f>
        <v>Heat_Distribution_and_Control</v>
      </c>
      <c r="C7" s="108"/>
      <c r="D7" s="108"/>
      <c r="E7" s="108" t="s">
        <v>221</v>
      </c>
      <c r="F7" s="315"/>
      <c r="G7" s="109"/>
      <c r="I7" s="19" t="s">
        <v>222</v>
      </c>
      <c r="J7" s="19">
        <v>0.214</v>
      </c>
      <c r="L7" s="321"/>
      <c r="M7" s="316" t="s">
        <v>223</v>
      </c>
      <c r="N7" s="69" t="s">
        <v>224</v>
      </c>
      <c r="P7" s="330"/>
      <c r="Q7" s="326"/>
      <c r="R7" s="70" t="s">
        <v>225</v>
      </c>
    </row>
    <row r="8" spans="1:18" ht="16.5" customHeight="1" thickBot="1">
      <c r="A8" s="1" t="str">
        <f>D34</f>
        <v>Domestic_Hot_Water_Distribution</v>
      </c>
      <c r="C8" s="310" t="s">
        <v>226</v>
      </c>
      <c r="D8" s="111" t="s">
        <v>226</v>
      </c>
      <c r="E8" s="112"/>
      <c r="F8" s="110"/>
      <c r="G8" s="110"/>
      <c r="I8" s="19" t="s">
        <v>227</v>
      </c>
      <c r="J8" s="19">
        <v>0.248</v>
      </c>
      <c r="L8" s="321"/>
      <c r="M8" s="338"/>
      <c r="N8" s="70" t="s">
        <v>228</v>
      </c>
      <c r="P8" s="330"/>
      <c r="Q8" s="316" t="s">
        <v>229</v>
      </c>
      <c r="R8" s="69" t="s">
        <v>230</v>
      </c>
    </row>
    <row r="9" spans="1:18" ht="28.5" customHeight="1" thickBot="1">
      <c r="A9" s="1" t="str">
        <f>D40</f>
        <v>Cooling</v>
      </c>
      <c r="C9" s="310"/>
      <c r="D9" s="111" t="s">
        <v>231</v>
      </c>
      <c r="E9" s="112" t="s">
        <v>232</v>
      </c>
      <c r="F9" s="110"/>
      <c r="G9" s="110">
        <v>60</v>
      </c>
      <c r="I9" s="19" t="s">
        <v>233</v>
      </c>
      <c r="J9" s="19">
        <v>0.20699999999999999</v>
      </c>
      <c r="L9" s="320"/>
      <c r="M9" s="337" t="s">
        <v>234</v>
      </c>
      <c r="N9" s="129" t="s">
        <v>213</v>
      </c>
      <c r="P9" s="330"/>
      <c r="Q9" s="325"/>
      <c r="R9" s="71" t="s">
        <v>235</v>
      </c>
    </row>
    <row r="10" spans="1:18" ht="28.5" customHeight="1" thickBot="1">
      <c r="A10" s="1" t="str">
        <f>D46</f>
        <v>Ventilation</v>
      </c>
      <c r="C10" s="310"/>
      <c r="D10" s="111" t="s">
        <v>236</v>
      </c>
      <c r="E10" s="112" t="s">
        <v>232</v>
      </c>
      <c r="F10" s="110"/>
      <c r="G10" s="110">
        <v>60</v>
      </c>
      <c r="I10" s="20"/>
      <c r="J10" s="20"/>
      <c r="L10" s="320"/>
      <c r="M10" s="336"/>
      <c r="N10" s="70" t="s">
        <v>219</v>
      </c>
      <c r="P10" s="330"/>
      <c r="Q10" s="325"/>
      <c r="R10" s="71" t="s">
        <v>237</v>
      </c>
    </row>
    <row r="11" spans="1:18" ht="36.75" customHeight="1" thickBot="1">
      <c r="A11" s="1" t="str">
        <f>D53</f>
        <v>Building_management</v>
      </c>
      <c r="C11" s="310"/>
      <c r="D11" s="111" t="s">
        <v>238</v>
      </c>
      <c r="E11" s="112" t="s">
        <v>232</v>
      </c>
      <c r="F11" s="110"/>
      <c r="G11" s="110">
        <v>40</v>
      </c>
      <c r="L11" s="320"/>
      <c r="M11" s="335" t="s">
        <v>239</v>
      </c>
      <c r="N11" s="69" t="s">
        <v>213</v>
      </c>
      <c r="P11" s="330"/>
      <c r="Q11" s="326"/>
      <c r="R11" s="70" t="s">
        <v>240</v>
      </c>
    </row>
    <row r="12" spans="1:18" ht="42.75" customHeight="1" thickBot="1">
      <c r="A12" s="1" t="str">
        <f>D55</f>
        <v>Lighting</v>
      </c>
      <c r="C12" s="310"/>
      <c r="D12" s="111" t="s">
        <v>241</v>
      </c>
      <c r="E12" s="112" t="s">
        <v>232</v>
      </c>
      <c r="F12" s="110"/>
      <c r="G12" s="110">
        <v>30</v>
      </c>
      <c r="L12" s="322"/>
      <c r="M12" s="336"/>
      <c r="N12" s="70" t="s">
        <v>219</v>
      </c>
      <c r="P12" s="330"/>
      <c r="Q12" s="316" t="s">
        <v>242</v>
      </c>
      <c r="R12" s="72" t="s">
        <v>382</v>
      </c>
    </row>
    <row r="13" spans="1:18" ht="15" customHeight="1" thickBot="1">
      <c r="A13" s="1" t="str">
        <f>D58</f>
        <v>Motors_and_Drives</v>
      </c>
      <c r="C13" s="310"/>
      <c r="D13" s="111" t="s">
        <v>243</v>
      </c>
      <c r="E13" s="112" t="s">
        <v>232</v>
      </c>
      <c r="F13" s="110"/>
      <c r="G13" s="110">
        <v>30</v>
      </c>
      <c r="P13" s="330"/>
      <c r="Q13" s="326"/>
      <c r="R13" s="73" t="s">
        <v>244</v>
      </c>
    </row>
    <row r="14" spans="1:18" ht="42" customHeight="1" thickBot="1">
      <c r="A14" s="1" t="str">
        <f>D63</f>
        <v>Appliances</v>
      </c>
      <c r="C14" s="310"/>
      <c r="D14" s="111" t="s">
        <v>245</v>
      </c>
      <c r="E14" s="112" t="s">
        <v>232</v>
      </c>
      <c r="F14" s="110"/>
      <c r="G14" s="110">
        <v>30</v>
      </c>
      <c r="P14" s="330"/>
      <c r="Q14" s="316" t="s">
        <v>246</v>
      </c>
      <c r="R14" s="72" t="s">
        <v>247</v>
      </c>
    </row>
    <row r="15" spans="1:18" ht="15" customHeight="1" thickBot="1">
      <c r="A15" s="1" t="str">
        <f>D68</f>
        <v>Process_energy_use</v>
      </c>
      <c r="C15" s="310"/>
      <c r="D15" s="111" t="s">
        <v>248</v>
      </c>
      <c r="E15" s="112" t="s">
        <v>232</v>
      </c>
      <c r="F15" s="110"/>
      <c r="G15" s="110">
        <v>30</v>
      </c>
      <c r="P15" s="330"/>
      <c r="Q15" s="325"/>
      <c r="R15" s="74" t="s">
        <v>249</v>
      </c>
    </row>
    <row r="16" spans="1:18" ht="28" customHeight="1" thickBot="1">
      <c r="A16" s="1" t="str">
        <f>D72</f>
        <v>Renewable_electricity_generation</v>
      </c>
      <c r="C16" s="310"/>
      <c r="D16" s="111" t="s">
        <v>250</v>
      </c>
      <c r="E16" s="112" t="s">
        <v>232</v>
      </c>
      <c r="F16" s="110"/>
      <c r="G16" s="110">
        <v>30</v>
      </c>
      <c r="P16" s="330"/>
      <c r="Q16" s="325"/>
      <c r="R16" s="74" t="s">
        <v>251</v>
      </c>
    </row>
    <row r="17" spans="1:18" ht="56.5" customHeight="1" thickBot="1">
      <c r="A17" s="1" t="str">
        <f>D76</f>
        <v>Electricity_storage</v>
      </c>
      <c r="C17" s="310"/>
      <c r="D17" s="111" t="s">
        <v>252</v>
      </c>
      <c r="E17" s="112" t="s">
        <v>232</v>
      </c>
      <c r="F17" s="110"/>
      <c r="G17" s="110">
        <v>20</v>
      </c>
      <c r="P17" s="330"/>
      <c r="Q17" s="326"/>
      <c r="R17" s="73" t="s">
        <v>253</v>
      </c>
    </row>
    <row r="18" spans="1:18" ht="56.25" customHeight="1" thickBot="1">
      <c r="A18" s="1" t="str">
        <f>D79</f>
        <v>Metering</v>
      </c>
      <c r="C18" s="310"/>
      <c r="D18" s="111" t="s">
        <v>254</v>
      </c>
      <c r="E18" s="112" t="s">
        <v>232</v>
      </c>
      <c r="F18" s="110"/>
      <c r="G18" s="113">
        <v>20</v>
      </c>
      <c r="P18" s="330"/>
      <c r="Q18" s="316" t="s">
        <v>255</v>
      </c>
      <c r="R18" s="72" t="s">
        <v>256</v>
      </c>
    </row>
    <row r="19" spans="1:18" ht="28.5" customHeight="1" thickBot="1">
      <c r="A19" s="1" t="str">
        <f>D83</f>
        <v>Power_supply</v>
      </c>
      <c r="C19" s="310"/>
      <c r="D19" s="111" t="s">
        <v>257</v>
      </c>
      <c r="E19" s="112" t="s">
        <v>232</v>
      </c>
      <c r="F19" s="110"/>
      <c r="G19" s="113">
        <v>20</v>
      </c>
      <c r="P19" s="330"/>
      <c r="Q19" s="317"/>
      <c r="R19" s="74" t="s">
        <v>258</v>
      </c>
    </row>
    <row r="20" spans="1:18" ht="28.5" customHeight="1" thickBot="1">
      <c r="C20" s="310" t="s">
        <v>259</v>
      </c>
      <c r="D20" s="111" t="s">
        <v>260</v>
      </c>
      <c r="E20" s="112"/>
      <c r="F20" s="110"/>
      <c r="G20" s="113"/>
      <c r="P20" s="330"/>
      <c r="Q20" s="317"/>
      <c r="R20" s="74" t="s">
        <v>261</v>
      </c>
    </row>
    <row r="21" spans="1:18" ht="28" customHeight="1" thickBot="1">
      <c r="C21" s="310"/>
      <c r="D21" s="114" t="s">
        <v>262</v>
      </c>
      <c r="E21" s="112" t="s">
        <v>232</v>
      </c>
      <c r="F21" s="110"/>
      <c r="G21" s="113">
        <v>10</v>
      </c>
      <c r="P21" s="330"/>
      <c r="Q21" s="317"/>
      <c r="R21" s="74" t="s">
        <v>263</v>
      </c>
    </row>
    <row r="22" spans="1:18" ht="17.25" customHeight="1" thickBot="1">
      <c r="C22" s="310"/>
      <c r="D22" s="114" t="s">
        <v>264</v>
      </c>
      <c r="E22" s="112" t="s">
        <v>232</v>
      </c>
      <c r="F22" s="110"/>
      <c r="G22" s="113">
        <v>30</v>
      </c>
      <c r="P22" s="330"/>
      <c r="Q22" s="317"/>
      <c r="R22" s="74" t="s">
        <v>265</v>
      </c>
    </row>
    <row r="23" spans="1:18" ht="56.25" customHeight="1" thickBot="1">
      <c r="C23" s="310"/>
      <c r="D23" s="114" t="s">
        <v>266</v>
      </c>
      <c r="E23" s="112" t="s">
        <v>232</v>
      </c>
      <c r="F23" s="110"/>
      <c r="G23" s="113">
        <v>15</v>
      </c>
      <c r="P23" s="330"/>
      <c r="Q23" s="317"/>
      <c r="R23" s="74" t="s">
        <v>267</v>
      </c>
    </row>
    <row r="24" spans="1:18" ht="16.5" thickBot="1">
      <c r="C24" s="310"/>
      <c r="D24" s="114" t="s">
        <v>268</v>
      </c>
      <c r="E24" s="112" t="s">
        <v>232</v>
      </c>
      <c r="F24" s="110"/>
      <c r="G24" s="113">
        <v>15</v>
      </c>
      <c r="P24" s="330"/>
      <c r="Q24" s="317"/>
      <c r="R24" s="74" t="s">
        <v>269</v>
      </c>
    </row>
    <row r="25" spans="1:18" ht="16.5" thickBot="1">
      <c r="C25" s="310" t="s">
        <v>270</v>
      </c>
      <c r="D25" s="111" t="s">
        <v>270</v>
      </c>
      <c r="E25" s="112"/>
      <c r="F25" s="110"/>
      <c r="G25" s="110"/>
      <c r="P25" s="330"/>
      <c r="Q25" s="318"/>
      <c r="R25" s="75" t="s">
        <v>271</v>
      </c>
    </row>
    <row r="26" spans="1:18" ht="42" customHeight="1" thickBot="1">
      <c r="C26" s="310"/>
      <c r="D26" s="111" t="s">
        <v>272</v>
      </c>
      <c r="E26" s="112" t="s">
        <v>232</v>
      </c>
      <c r="F26" s="110"/>
      <c r="G26" s="110">
        <v>15</v>
      </c>
      <c r="P26" s="330"/>
      <c r="Q26" s="316" t="s">
        <v>273</v>
      </c>
      <c r="R26" s="72" t="s">
        <v>128</v>
      </c>
    </row>
    <row r="27" spans="1:18" ht="16.5" thickBot="1">
      <c r="C27" s="310"/>
      <c r="D27" s="111" t="s">
        <v>274</v>
      </c>
      <c r="E27" s="112" t="s">
        <v>232</v>
      </c>
      <c r="F27" s="110"/>
      <c r="G27" s="110">
        <v>10</v>
      </c>
      <c r="P27" s="330"/>
      <c r="Q27" s="317"/>
      <c r="R27" s="74" t="s">
        <v>227</v>
      </c>
    </row>
    <row r="28" spans="1:18" ht="42" customHeight="1" thickBot="1">
      <c r="C28" s="310"/>
      <c r="D28" s="111" t="s">
        <v>275</v>
      </c>
      <c r="E28" s="112" t="s">
        <v>232</v>
      </c>
      <c r="F28" s="110"/>
      <c r="G28" s="110">
        <v>20</v>
      </c>
      <c r="P28" s="330"/>
      <c r="Q28" s="317"/>
      <c r="R28" s="74" t="s">
        <v>276</v>
      </c>
    </row>
    <row r="29" spans="1:18" ht="56.5" customHeight="1" thickBot="1">
      <c r="C29" s="310"/>
      <c r="D29" s="111" t="s">
        <v>277</v>
      </c>
      <c r="E29" s="112" t="s">
        <v>232</v>
      </c>
      <c r="F29" s="110"/>
      <c r="G29" s="110">
        <v>20</v>
      </c>
      <c r="P29" s="330"/>
      <c r="Q29" s="338"/>
      <c r="R29" s="73" t="s">
        <v>278</v>
      </c>
    </row>
    <row r="30" spans="1:18" ht="56.25" customHeight="1" thickBot="1">
      <c r="C30" s="310"/>
      <c r="D30" s="111" t="s">
        <v>279</v>
      </c>
      <c r="E30" s="112" t="s">
        <v>232</v>
      </c>
      <c r="F30" s="110"/>
      <c r="G30" s="110">
        <v>10</v>
      </c>
      <c r="P30" s="330"/>
      <c r="Q30" s="339" t="s">
        <v>280</v>
      </c>
      <c r="R30" s="72" t="s">
        <v>281</v>
      </c>
    </row>
    <row r="31" spans="1:18" ht="16.5" thickBot="1">
      <c r="C31" s="310"/>
      <c r="D31" s="111" t="s">
        <v>282</v>
      </c>
      <c r="E31" s="112" t="s">
        <v>232</v>
      </c>
      <c r="F31" s="110"/>
      <c r="G31" s="110">
        <v>20</v>
      </c>
      <c r="P31" s="330"/>
      <c r="Q31" s="340"/>
      <c r="R31" s="74" t="s">
        <v>283</v>
      </c>
    </row>
    <row r="32" spans="1:18" ht="28" customHeight="1" thickBot="1">
      <c r="C32" s="310"/>
      <c r="D32" s="111" t="s">
        <v>284</v>
      </c>
      <c r="E32" s="112" t="s">
        <v>232</v>
      </c>
      <c r="F32" s="110"/>
      <c r="G32" s="110">
        <v>25</v>
      </c>
      <c r="P32" s="330"/>
      <c r="Q32" s="340"/>
      <c r="R32" s="74" t="s">
        <v>285</v>
      </c>
    </row>
    <row r="33" spans="3:18" ht="28.5" customHeight="1" thickBot="1">
      <c r="C33" s="310"/>
      <c r="D33" s="111" t="s">
        <v>286</v>
      </c>
      <c r="E33" s="112" t="s">
        <v>232</v>
      </c>
      <c r="F33" s="110"/>
      <c r="G33" s="110">
        <v>20</v>
      </c>
      <c r="P33" s="330"/>
      <c r="Q33" s="341"/>
      <c r="R33" s="75" t="s">
        <v>287</v>
      </c>
    </row>
    <row r="34" spans="3:18" ht="28" customHeight="1" thickBot="1">
      <c r="C34" s="310" t="s">
        <v>288</v>
      </c>
      <c r="D34" s="111" t="s">
        <v>288</v>
      </c>
      <c r="E34" s="112"/>
      <c r="F34" s="110"/>
      <c r="G34" s="110"/>
      <c r="P34" s="330"/>
      <c r="Q34" s="342" t="s">
        <v>289</v>
      </c>
      <c r="R34" s="72" t="s">
        <v>290</v>
      </c>
    </row>
    <row r="35" spans="3:18" ht="15" customHeight="1" thickBot="1">
      <c r="C35" s="310"/>
      <c r="D35" s="111" t="s">
        <v>291</v>
      </c>
      <c r="E35" s="112" t="s">
        <v>232</v>
      </c>
      <c r="F35" s="110"/>
      <c r="G35" s="110">
        <v>10</v>
      </c>
      <c r="P35" s="330"/>
      <c r="Q35" s="343"/>
      <c r="R35" s="74" t="s">
        <v>292</v>
      </c>
    </row>
    <row r="36" spans="3:18" ht="16" customHeight="1" thickBot="1">
      <c r="C36" s="310"/>
      <c r="D36" s="111" t="s">
        <v>293</v>
      </c>
      <c r="E36" s="112" t="s">
        <v>232</v>
      </c>
      <c r="F36" s="110"/>
      <c r="G36" s="110">
        <v>10</v>
      </c>
      <c r="P36" s="330"/>
      <c r="Q36" s="343"/>
      <c r="R36" s="75" t="s">
        <v>294</v>
      </c>
    </row>
    <row r="37" spans="3:18" ht="16" customHeight="1" thickBot="1">
      <c r="C37" s="310"/>
      <c r="D37" s="111" t="s">
        <v>295</v>
      </c>
      <c r="E37" s="112" t="s">
        <v>232</v>
      </c>
      <c r="F37" s="110"/>
      <c r="G37" s="110">
        <v>10</v>
      </c>
      <c r="P37" s="330"/>
      <c r="Q37" s="316" t="s">
        <v>296</v>
      </c>
      <c r="R37" s="72" t="s">
        <v>297</v>
      </c>
    </row>
    <row r="38" spans="3:18" ht="15" customHeight="1" thickBot="1">
      <c r="C38" s="310"/>
      <c r="D38" s="111" t="s">
        <v>298</v>
      </c>
      <c r="E38" s="112" t="s">
        <v>232</v>
      </c>
      <c r="F38" s="110"/>
      <c r="G38" s="110">
        <v>20</v>
      </c>
      <c r="P38" s="330"/>
      <c r="Q38" s="325"/>
      <c r="R38" s="74" t="s">
        <v>299</v>
      </c>
    </row>
    <row r="39" spans="3:18" ht="56.25" customHeight="1" thickBot="1">
      <c r="C39" s="310"/>
      <c r="D39" s="111" t="s">
        <v>300</v>
      </c>
      <c r="E39" s="112" t="s">
        <v>232</v>
      </c>
      <c r="F39" s="110"/>
      <c r="G39" s="110">
        <v>20</v>
      </c>
      <c r="P39" s="330"/>
      <c r="Q39" s="325"/>
      <c r="R39" s="76" t="s">
        <v>301</v>
      </c>
    </row>
    <row r="40" spans="3:18" ht="28.5" customHeight="1" thickBot="1">
      <c r="C40" s="310" t="s">
        <v>302</v>
      </c>
      <c r="D40" s="111" t="s">
        <v>302</v>
      </c>
      <c r="E40" s="111" t="s">
        <v>303</v>
      </c>
      <c r="F40" s="110"/>
      <c r="G40" s="110"/>
      <c r="P40" s="330"/>
      <c r="Q40" s="326"/>
      <c r="R40" s="73" t="s">
        <v>304</v>
      </c>
    </row>
    <row r="41" spans="3:18" ht="42" customHeight="1" thickBot="1">
      <c r="C41" s="310"/>
      <c r="D41" s="111" t="s">
        <v>305</v>
      </c>
      <c r="E41" s="111" t="s">
        <v>306</v>
      </c>
      <c r="F41" s="112" t="s">
        <v>232</v>
      </c>
      <c r="G41" s="110">
        <v>10</v>
      </c>
      <c r="P41" s="330"/>
      <c r="Q41" s="316" t="s">
        <v>307</v>
      </c>
      <c r="R41" s="72" t="s">
        <v>308</v>
      </c>
    </row>
    <row r="42" spans="3:18" ht="15" customHeight="1" thickBot="1">
      <c r="C42" s="310"/>
      <c r="D42" s="111" t="s">
        <v>309</v>
      </c>
      <c r="E42" s="111" t="s">
        <v>306</v>
      </c>
      <c r="F42" s="112" t="s">
        <v>232</v>
      </c>
      <c r="G42" s="110">
        <v>10</v>
      </c>
      <c r="P42" s="330"/>
      <c r="Q42" s="325"/>
      <c r="R42" s="74" t="s">
        <v>310</v>
      </c>
    </row>
    <row r="43" spans="3:18" ht="42" customHeight="1" thickBot="1">
      <c r="C43" s="310"/>
      <c r="D43" s="111" t="s">
        <v>311</v>
      </c>
      <c r="E43" s="111" t="s">
        <v>306</v>
      </c>
      <c r="F43" s="112" t="s">
        <v>232</v>
      </c>
      <c r="G43" s="110">
        <v>15</v>
      </c>
      <c r="P43" s="330"/>
      <c r="Q43" s="325"/>
      <c r="R43" s="74" t="s">
        <v>312</v>
      </c>
    </row>
    <row r="44" spans="3:18" ht="42.75" customHeight="1" thickBot="1">
      <c r="C44" s="310"/>
      <c r="D44" s="111" t="s">
        <v>313</v>
      </c>
      <c r="E44" s="111" t="s">
        <v>306</v>
      </c>
      <c r="F44" s="112" t="s">
        <v>232</v>
      </c>
      <c r="G44" s="110">
        <v>15</v>
      </c>
      <c r="P44" s="330"/>
      <c r="Q44" s="326"/>
      <c r="R44" s="73" t="s">
        <v>314</v>
      </c>
    </row>
    <row r="45" spans="3:18" ht="16.5" customHeight="1" thickBot="1">
      <c r="C45" s="310"/>
      <c r="D45" s="111" t="s">
        <v>315</v>
      </c>
      <c r="E45" s="111" t="s">
        <v>306</v>
      </c>
      <c r="F45" s="112" t="s">
        <v>232</v>
      </c>
      <c r="G45" s="110">
        <v>15</v>
      </c>
      <c r="P45" s="330"/>
      <c r="Q45" s="332" t="s">
        <v>316</v>
      </c>
      <c r="R45" s="72" t="s">
        <v>317</v>
      </c>
    </row>
    <row r="46" spans="3:18" ht="39" customHeight="1" thickBot="1">
      <c r="C46" s="310" t="s">
        <v>318</v>
      </c>
      <c r="D46" s="111" t="s">
        <v>318</v>
      </c>
      <c r="E46" s="111" t="s">
        <v>303</v>
      </c>
      <c r="F46" s="112"/>
      <c r="G46" s="110"/>
      <c r="P46" s="330"/>
      <c r="Q46" s="333"/>
      <c r="R46" s="74" t="s">
        <v>319</v>
      </c>
    </row>
    <row r="47" spans="3:18" ht="42" customHeight="1" thickBot="1">
      <c r="C47" s="310"/>
      <c r="D47" s="111" t="s">
        <v>320</v>
      </c>
      <c r="E47" s="181" t="s">
        <v>306</v>
      </c>
      <c r="F47" s="115"/>
      <c r="G47" s="110">
        <v>25</v>
      </c>
      <c r="P47" s="330"/>
      <c r="Q47" s="333"/>
      <c r="R47" s="74" t="s">
        <v>321</v>
      </c>
    </row>
    <row r="48" spans="3:18" ht="42.75" customHeight="1" thickBot="1">
      <c r="C48" s="310"/>
      <c r="D48" s="111" t="s">
        <v>322</v>
      </c>
      <c r="E48" s="111" t="s">
        <v>306</v>
      </c>
      <c r="F48" s="112" t="s">
        <v>232</v>
      </c>
      <c r="G48" s="110">
        <v>25</v>
      </c>
      <c r="P48" s="330"/>
      <c r="Q48" s="334"/>
      <c r="R48" s="73" t="s">
        <v>323</v>
      </c>
    </row>
    <row r="49" spans="3:18" ht="56.25" customHeight="1" thickBot="1">
      <c r="C49" s="310"/>
      <c r="D49" s="111" t="s">
        <v>324</v>
      </c>
      <c r="E49" s="111" t="s">
        <v>306</v>
      </c>
      <c r="F49" s="112" t="s">
        <v>232</v>
      </c>
      <c r="G49" s="110">
        <v>15</v>
      </c>
      <c r="P49" s="330"/>
      <c r="Q49" s="332" t="s">
        <v>325</v>
      </c>
      <c r="R49" s="72" t="s">
        <v>326</v>
      </c>
    </row>
    <row r="50" spans="3:18" ht="15" customHeight="1" thickBot="1">
      <c r="C50" s="310"/>
      <c r="D50" s="111" t="s">
        <v>327</v>
      </c>
      <c r="E50" s="111" t="s">
        <v>306</v>
      </c>
      <c r="F50" s="112" t="s">
        <v>232</v>
      </c>
      <c r="G50" s="110">
        <v>10</v>
      </c>
      <c r="P50" s="330"/>
      <c r="Q50" s="333"/>
      <c r="R50" s="74" t="s">
        <v>328</v>
      </c>
    </row>
    <row r="51" spans="3:18" ht="16.5" thickBot="1">
      <c r="C51" s="310"/>
      <c r="D51" s="111" t="s">
        <v>329</v>
      </c>
      <c r="E51" s="111" t="s">
        <v>306</v>
      </c>
      <c r="F51" s="112" t="s">
        <v>232</v>
      </c>
      <c r="G51" s="110">
        <v>25</v>
      </c>
      <c r="P51" s="330"/>
      <c r="Q51" s="333"/>
      <c r="R51" s="74" t="s">
        <v>330</v>
      </c>
    </row>
    <row r="52" spans="3:18" ht="16.5" thickBot="1">
      <c r="C52" s="310"/>
      <c r="D52" s="111" t="s">
        <v>331</v>
      </c>
      <c r="E52" s="111" t="s">
        <v>306</v>
      </c>
      <c r="F52" s="112" t="s">
        <v>232</v>
      </c>
      <c r="G52" s="110">
        <v>10</v>
      </c>
      <c r="P52" s="331"/>
      <c r="Q52" s="334"/>
      <c r="R52" s="73" t="s">
        <v>332</v>
      </c>
    </row>
    <row r="53" spans="3:18" ht="56.25" customHeight="1" thickBot="1">
      <c r="C53" s="313" t="s">
        <v>333</v>
      </c>
      <c r="D53" s="111" t="s">
        <v>333</v>
      </c>
      <c r="E53" s="110"/>
      <c r="F53" s="112"/>
      <c r="G53" s="110"/>
    </row>
    <row r="54" spans="3:18" ht="42" customHeight="1" thickBot="1">
      <c r="C54" s="313"/>
      <c r="D54" s="114" t="s">
        <v>334</v>
      </c>
      <c r="E54" s="112" t="s">
        <v>232</v>
      </c>
      <c r="F54" s="110"/>
      <c r="G54" s="110">
        <v>10</v>
      </c>
    </row>
    <row r="55" spans="3:18" ht="16.5" customHeight="1" thickBot="1">
      <c r="C55" s="310" t="s">
        <v>335</v>
      </c>
      <c r="D55" s="114" t="s">
        <v>335</v>
      </c>
      <c r="E55" s="114" t="s">
        <v>303</v>
      </c>
      <c r="F55" s="110"/>
      <c r="G55" s="110"/>
    </row>
    <row r="56" spans="3:18" ht="56.25" customHeight="1" thickBot="1">
      <c r="C56" s="310"/>
      <c r="D56" s="111" t="s">
        <v>336</v>
      </c>
      <c r="E56" s="111" t="s">
        <v>306</v>
      </c>
      <c r="F56" s="112" t="s">
        <v>232</v>
      </c>
      <c r="G56" s="113">
        <v>5</v>
      </c>
    </row>
    <row r="57" spans="3:18" ht="15.75" customHeight="1" thickBot="1">
      <c r="C57" s="310"/>
      <c r="D57" s="111" t="s">
        <v>337</v>
      </c>
      <c r="E57" s="111"/>
      <c r="F57" s="112" t="s">
        <v>232</v>
      </c>
      <c r="G57" s="113">
        <v>15</v>
      </c>
    </row>
    <row r="58" spans="3:18" ht="15.75" customHeight="1" thickBot="1">
      <c r="C58" s="310" t="s">
        <v>338</v>
      </c>
      <c r="D58" s="111" t="s">
        <v>338</v>
      </c>
      <c r="E58" s="110"/>
      <c r="F58" s="112"/>
      <c r="G58" s="113"/>
    </row>
    <row r="59" spans="3:18" ht="16.5" thickBot="1">
      <c r="C59" s="310"/>
      <c r="D59" s="111" t="s">
        <v>339</v>
      </c>
      <c r="E59" s="112" t="s">
        <v>232</v>
      </c>
      <c r="F59" s="112" t="s">
        <v>232</v>
      </c>
      <c r="G59" s="110">
        <v>10</v>
      </c>
    </row>
    <row r="60" spans="3:18" ht="16.5" customHeight="1" thickBot="1">
      <c r="C60" s="310"/>
      <c r="D60" s="111" t="s">
        <v>340</v>
      </c>
      <c r="E60" s="112" t="s">
        <v>232</v>
      </c>
      <c r="F60" s="112" t="s">
        <v>232</v>
      </c>
      <c r="G60" s="110">
        <v>10</v>
      </c>
    </row>
    <row r="61" spans="3:18" ht="28" customHeight="1" thickBot="1">
      <c r="C61" s="310"/>
      <c r="D61" s="111" t="s">
        <v>341</v>
      </c>
      <c r="E61" s="112" t="s">
        <v>232</v>
      </c>
      <c r="F61" s="112" t="s">
        <v>232</v>
      </c>
      <c r="G61" s="110">
        <v>10</v>
      </c>
    </row>
    <row r="62" spans="3:18" ht="28" customHeight="1" thickBot="1">
      <c r="C62" s="310"/>
      <c r="D62" s="111" t="s">
        <v>342</v>
      </c>
      <c r="E62" s="110" t="s">
        <v>306</v>
      </c>
      <c r="F62" s="112" t="s">
        <v>232</v>
      </c>
      <c r="G62" s="110">
        <v>15</v>
      </c>
    </row>
    <row r="63" spans="3:18" ht="42" customHeight="1" thickBot="1">
      <c r="C63" s="310" t="s">
        <v>343</v>
      </c>
      <c r="D63" s="111" t="s">
        <v>343</v>
      </c>
      <c r="E63" s="110"/>
      <c r="F63" s="112"/>
      <c r="G63" s="110"/>
    </row>
    <row r="64" spans="3:18" ht="16.5" customHeight="1" thickBot="1">
      <c r="C64" s="310"/>
      <c r="D64" s="111" t="s">
        <v>344</v>
      </c>
      <c r="E64" s="112" t="s">
        <v>232</v>
      </c>
      <c r="F64" s="112" t="s">
        <v>232</v>
      </c>
      <c r="G64" s="110">
        <v>10</v>
      </c>
    </row>
    <row r="65" spans="3:7" ht="16.5" customHeight="1" thickBot="1">
      <c r="C65" s="310"/>
      <c r="D65" s="111" t="s">
        <v>345</v>
      </c>
      <c r="E65" s="110" t="s">
        <v>346</v>
      </c>
      <c r="F65" s="112" t="s">
        <v>232</v>
      </c>
      <c r="G65" s="110">
        <v>20</v>
      </c>
    </row>
    <row r="66" spans="3:7" ht="16.5" thickBot="1">
      <c r="C66" s="310"/>
      <c r="D66" s="111" t="s">
        <v>347</v>
      </c>
      <c r="E66" s="110" t="s">
        <v>346</v>
      </c>
      <c r="F66" s="112" t="s">
        <v>232</v>
      </c>
      <c r="G66" s="110">
        <v>20</v>
      </c>
    </row>
    <row r="67" spans="3:7" ht="16.5" thickBot="1">
      <c r="C67" s="310"/>
      <c r="D67" s="111" t="s">
        <v>348</v>
      </c>
      <c r="E67" s="110" t="s">
        <v>306</v>
      </c>
      <c r="F67" s="112" t="s">
        <v>232</v>
      </c>
      <c r="G67" s="110">
        <v>10</v>
      </c>
    </row>
    <row r="68" spans="3:7" ht="28" customHeight="1" thickBot="1">
      <c r="C68" s="310" t="s">
        <v>349</v>
      </c>
      <c r="D68" s="111" t="s">
        <v>349</v>
      </c>
      <c r="E68" s="110"/>
      <c r="F68" s="112"/>
      <c r="G68" s="110"/>
    </row>
    <row r="69" spans="3:7" ht="16.5" customHeight="1" thickBot="1">
      <c r="C69" s="310"/>
      <c r="D69" s="111" t="s">
        <v>350</v>
      </c>
      <c r="E69" s="116" t="s">
        <v>306</v>
      </c>
      <c r="F69" s="112" t="s">
        <v>232</v>
      </c>
      <c r="G69" s="113">
        <v>10</v>
      </c>
    </row>
    <row r="70" spans="3:7" ht="16.5" customHeight="1" thickBot="1">
      <c r="C70" s="310"/>
      <c r="D70" s="111" t="s">
        <v>351</v>
      </c>
      <c r="E70" s="110" t="s">
        <v>346</v>
      </c>
      <c r="F70" s="112" t="s">
        <v>232</v>
      </c>
      <c r="G70" s="110">
        <v>20</v>
      </c>
    </row>
    <row r="71" spans="3:7" ht="42" customHeight="1" thickBot="1">
      <c r="C71" s="310"/>
      <c r="D71" s="111" t="s">
        <v>352</v>
      </c>
      <c r="E71" s="110" t="s">
        <v>346</v>
      </c>
      <c r="F71" s="112" t="s">
        <v>232</v>
      </c>
      <c r="G71" s="113">
        <v>10</v>
      </c>
    </row>
    <row r="72" spans="3:7" ht="16.5" customHeight="1" thickBot="1">
      <c r="C72" s="310" t="s">
        <v>353</v>
      </c>
      <c r="D72" s="111" t="s">
        <v>353</v>
      </c>
      <c r="E72" s="111" t="s">
        <v>303</v>
      </c>
      <c r="F72" s="112"/>
      <c r="G72" s="113"/>
    </row>
    <row r="73" spans="3:7" ht="42" customHeight="1" thickBot="1">
      <c r="C73" s="310"/>
      <c r="D73" s="111" t="s">
        <v>354</v>
      </c>
      <c r="E73" s="111" t="s">
        <v>306</v>
      </c>
      <c r="F73" s="112" t="s">
        <v>232</v>
      </c>
      <c r="G73" s="110">
        <v>25</v>
      </c>
    </row>
    <row r="74" spans="3:7" ht="16.5" customHeight="1" thickBot="1">
      <c r="C74" s="310"/>
      <c r="D74" s="111" t="s">
        <v>355</v>
      </c>
      <c r="E74" s="111" t="s">
        <v>306</v>
      </c>
      <c r="F74" s="112" t="s">
        <v>232</v>
      </c>
      <c r="G74" s="110">
        <v>20</v>
      </c>
    </row>
    <row r="75" spans="3:7" ht="16.5" customHeight="1" thickBot="1">
      <c r="C75" s="310"/>
      <c r="D75" s="111" t="s">
        <v>356</v>
      </c>
      <c r="E75" s="111" t="s">
        <v>306</v>
      </c>
      <c r="F75" s="112" t="s">
        <v>232</v>
      </c>
      <c r="G75" s="110">
        <v>20</v>
      </c>
    </row>
    <row r="76" spans="3:7" ht="56.25" customHeight="1" thickBot="1">
      <c r="C76" s="310" t="s">
        <v>357</v>
      </c>
      <c r="D76" s="111" t="s">
        <v>357</v>
      </c>
      <c r="E76" s="111" t="s">
        <v>303</v>
      </c>
      <c r="F76" s="112"/>
      <c r="G76" s="110"/>
    </row>
    <row r="77" spans="3:7" ht="56.25" customHeight="1" thickBot="1">
      <c r="C77" s="310"/>
      <c r="D77" s="111" t="s">
        <v>358</v>
      </c>
      <c r="E77" s="111" t="s">
        <v>306</v>
      </c>
      <c r="F77" s="112" t="s">
        <v>232</v>
      </c>
      <c r="G77" s="113">
        <v>10</v>
      </c>
    </row>
    <row r="78" spans="3:7" ht="42" customHeight="1" thickBot="1">
      <c r="C78" s="310"/>
      <c r="D78" s="111" t="s">
        <v>359</v>
      </c>
      <c r="E78" s="111" t="s">
        <v>306</v>
      </c>
      <c r="F78" s="112" t="s">
        <v>232</v>
      </c>
      <c r="G78" s="113">
        <v>10</v>
      </c>
    </row>
    <row r="79" spans="3:7" ht="16.5" customHeight="1" thickBot="1">
      <c r="C79" s="310" t="s">
        <v>360</v>
      </c>
      <c r="D79" s="111" t="s">
        <v>360</v>
      </c>
      <c r="E79" s="110"/>
      <c r="F79" s="112"/>
      <c r="G79" s="113"/>
    </row>
    <row r="80" spans="3:7" ht="16.5" customHeight="1" thickBot="1">
      <c r="C80" s="310"/>
      <c r="D80" s="111" t="s">
        <v>361</v>
      </c>
      <c r="E80" s="110" t="s">
        <v>346</v>
      </c>
      <c r="F80" s="112" t="s">
        <v>232</v>
      </c>
      <c r="G80" s="113">
        <v>20</v>
      </c>
    </row>
    <row r="81" spans="3:7" ht="42" customHeight="1" thickBot="1">
      <c r="C81" s="310"/>
      <c r="D81" s="111" t="s">
        <v>362</v>
      </c>
      <c r="E81" s="110" t="s">
        <v>306</v>
      </c>
      <c r="F81" s="112" t="s">
        <v>232</v>
      </c>
      <c r="G81" s="113">
        <v>20</v>
      </c>
    </row>
    <row r="82" spans="3:7" ht="28" customHeight="1" thickBot="1">
      <c r="C82" s="310"/>
      <c r="D82" s="111" t="s">
        <v>363</v>
      </c>
      <c r="E82" s="110" t="s">
        <v>346</v>
      </c>
      <c r="F82" s="112" t="s">
        <v>232</v>
      </c>
      <c r="G82" s="113">
        <v>10</v>
      </c>
    </row>
    <row r="83" spans="3:7" ht="16.5" customHeight="1" thickBot="1">
      <c r="C83" s="310" t="s">
        <v>364</v>
      </c>
      <c r="D83" s="111" t="s">
        <v>364</v>
      </c>
      <c r="E83" s="110"/>
      <c r="F83" s="112"/>
      <c r="G83" s="113"/>
    </row>
    <row r="84" spans="3:7" ht="39" customHeight="1" thickBot="1">
      <c r="C84" s="310"/>
      <c r="D84" s="111" t="s">
        <v>365</v>
      </c>
      <c r="E84" s="110"/>
      <c r="F84" s="112" t="s">
        <v>232</v>
      </c>
      <c r="G84" s="113">
        <v>30</v>
      </c>
    </row>
    <row r="85" spans="3:7" ht="38.25" customHeight="1" thickBot="1">
      <c r="C85" s="310"/>
      <c r="D85" s="114" t="s">
        <v>366</v>
      </c>
      <c r="E85" s="110"/>
      <c r="F85" s="112" t="s">
        <v>232</v>
      </c>
      <c r="G85" s="113">
        <v>30</v>
      </c>
    </row>
    <row r="86" spans="3:7" ht="28" customHeight="1" thickBot="1">
      <c r="C86" s="310"/>
      <c r="D86" s="111" t="s">
        <v>367</v>
      </c>
      <c r="E86" s="110"/>
      <c r="F86" s="112" t="s">
        <v>232</v>
      </c>
      <c r="G86" s="113">
        <v>30</v>
      </c>
    </row>
    <row r="87" spans="3:7" ht="16.5" customHeight="1" thickBot="1">
      <c r="C87" s="310"/>
      <c r="D87" s="111" t="s">
        <v>368</v>
      </c>
      <c r="E87" s="110"/>
      <c r="F87" s="112" t="s">
        <v>232</v>
      </c>
      <c r="G87" s="113">
        <v>30</v>
      </c>
    </row>
    <row r="88" spans="3:7" ht="16.5" customHeight="1" thickBot="1">
      <c r="C88" s="310" t="s">
        <v>369</v>
      </c>
      <c r="D88" s="114" t="s">
        <v>370</v>
      </c>
      <c r="E88" s="112"/>
      <c r="F88" s="110"/>
      <c r="G88" s="113"/>
    </row>
    <row r="89" spans="3:7" ht="56.25" customHeight="1" thickBot="1">
      <c r="C89" s="311"/>
      <c r="D89" s="99" t="s">
        <v>371</v>
      </c>
      <c r="E89" s="93" t="s">
        <v>232</v>
      </c>
      <c r="F89" s="94"/>
      <c r="G89" s="94">
        <v>20</v>
      </c>
    </row>
    <row r="90" spans="3:7" ht="15.75" customHeight="1" thickBot="1">
      <c r="C90" s="311"/>
      <c r="D90" s="99" t="s">
        <v>372</v>
      </c>
      <c r="E90" s="93" t="s">
        <v>232</v>
      </c>
      <c r="F90" s="94"/>
      <c r="G90" s="94">
        <v>20</v>
      </c>
    </row>
    <row r="91" spans="3:7" ht="15.75" customHeight="1" thickBot="1">
      <c r="C91" s="311"/>
      <c r="D91" s="99" t="s">
        <v>373</v>
      </c>
      <c r="E91" s="93" t="s">
        <v>232</v>
      </c>
      <c r="F91" s="94"/>
      <c r="G91" s="94">
        <v>25</v>
      </c>
    </row>
    <row r="92" spans="3:7" ht="16.5" thickBot="1">
      <c r="C92" s="311"/>
      <c r="D92" s="99" t="s">
        <v>374</v>
      </c>
      <c r="E92" s="93" t="s">
        <v>232</v>
      </c>
      <c r="F92" s="94"/>
      <c r="G92" s="94">
        <v>25</v>
      </c>
    </row>
    <row r="93" spans="3:7" ht="16.5" thickBot="1">
      <c r="C93" s="311"/>
      <c r="D93" s="99" t="s">
        <v>375</v>
      </c>
      <c r="E93" s="93" t="s">
        <v>232</v>
      </c>
      <c r="F93" s="94"/>
      <c r="G93" s="94">
        <v>30</v>
      </c>
    </row>
    <row r="94" spans="3:7" ht="16.5" thickBot="1">
      <c r="C94" s="311"/>
      <c r="D94" s="99" t="s">
        <v>376</v>
      </c>
      <c r="E94" s="93" t="s">
        <v>232</v>
      </c>
      <c r="F94" s="94"/>
      <c r="G94" s="94">
        <v>30</v>
      </c>
    </row>
    <row r="95" spans="3:7" ht="16.5" thickBot="1">
      <c r="C95" s="311"/>
      <c r="D95" s="99" t="s">
        <v>377</v>
      </c>
      <c r="E95" s="93" t="s">
        <v>232</v>
      </c>
      <c r="F95" s="94"/>
      <c r="G95" s="94">
        <v>20</v>
      </c>
    </row>
    <row r="96" spans="3:7" ht="16.5" thickBot="1">
      <c r="C96" s="311"/>
      <c r="D96" s="99" t="s">
        <v>378</v>
      </c>
      <c r="E96" s="93" t="s">
        <v>232</v>
      </c>
      <c r="F96" s="94"/>
      <c r="G96" s="94">
        <v>20</v>
      </c>
    </row>
    <row r="97" spans="3:7" ht="16.5" thickBot="1">
      <c r="C97" s="311"/>
      <c r="D97" s="99" t="s">
        <v>379</v>
      </c>
      <c r="E97" s="93" t="s">
        <v>232</v>
      </c>
      <c r="F97" s="94"/>
      <c r="G97" s="94">
        <v>20</v>
      </c>
    </row>
    <row r="98" spans="3:7" ht="16.5" thickBot="1">
      <c r="C98" s="311"/>
      <c r="D98" s="99" t="s">
        <v>380</v>
      </c>
      <c r="E98" s="93" t="s">
        <v>232</v>
      </c>
      <c r="F98" s="94"/>
      <c r="G98" s="94">
        <v>25</v>
      </c>
    </row>
    <row r="99" spans="3:7" ht="16.5" thickBot="1">
      <c r="C99" s="312"/>
      <c r="D99" s="100" t="s">
        <v>381</v>
      </c>
      <c r="E99" s="93" t="s">
        <v>232</v>
      </c>
      <c r="F99" s="94"/>
      <c r="G99" s="94">
        <v>10</v>
      </c>
    </row>
  </sheetData>
  <mergeCells count="40">
    <mergeCell ref="A1:C1"/>
    <mergeCell ref="C3:G3"/>
    <mergeCell ref="P5:P52"/>
    <mergeCell ref="Q8:Q11"/>
    <mergeCell ref="Q37:Q40"/>
    <mergeCell ref="Q41:Q44"/>
    <mergeCell ref="Q45:Q48"/>
    <mergeCell ref="Q49:Q52"/>
    <mergeCell ref="M11:M12"/>
    <mergeCell ref="M9:M10"/>
    <mergeCell ref="M7:M8"/>
    <mergeCell ref="Q26:Q29"/>
    <mergeCell ref="Q30:Q33"/>
    <mergeCell ref="Q34:Q36"/>
    <mergeCell ref="I3:J3"/>
    <mergeCell ref="L3:N3"/>
    <mergeCell ref="P3:R3"/>
    <mergeCell ref="C79:C82"/>
    <mergeCell ref="C83:C87"/>
    <mergeCell ref="C8:C19"/>
    <mergeCell ref="C20:C24"/>
    <mergeCell ref="F5:F7"/>
    <mergeCell ref="Q18:Q25"/>
    <mergeCell ref="L5:L12"/>
    <mergeCell ref="M5:M6"/>
    <mergeCell ref="Q5:Q7"/>
    <mergeCell ref="Q12:Q13"/>
    <mergeCell ref="Q14:Q17"/>
    <mergeCell ref="C88:C99"/>
    <mergeCell ref="C25:C33"/>
    <mergeCell ref="C34:C39"/>
    <mergeCell ref="C40:C45"/>
    <mergeCell ref="C46:C52"/>
    <mergeCell ref="C53:C54"/>
    <mergeCell ref="C58:C62"/>
    <mergeCell ref="C63:C67"/>
    <mergeCell ref="C68:C71"/>
    <mergeCell ref="C72:C75"/>
    <mergeCell ref="C76:C78"/>
    <mergeCell ref="C55:C57"/>
  </mergeCells>
  <hyperlinks>
    <hyperlink ref="K3" r:id="rId1" xr:uid="{FCF11C8C-D80B-4ED4-9B1E-04779CF9EBB6}"/>
  </hyperlinks>
  <pageMargins left="0.7" right="0.7" top="0.75" bottom="0.75" header="0.3" footer="0.3"/>
  <tableParts count="1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5CD01-7FF0-9444-82F0-59AD2A7AA400}">
  <dimension ref="A1:P87"/>
  <sheetViews>
    <sheetView topLeftCell="A14" zoomScale="85" zoomScaleNormal="85" workbookViewId="0">
      <selection activeCell="B36" sqref="A36:B36"/>
    </sheetView>
  </sheetViews>
  <sheetFormatPr defaultColWidth="10.83203125" defaultRowHeight="15.5"/>
  <cols>
    <col min="1" max="1" width="4.33203125" style="1" customWidth="1"/>
    <col min="2" max="16384" width="10.83203125" style="1"/>
  </cols>
  <sheetData>
    <row r="1" spans="1:16" ht="25">
      <c r="A1" s="234" t="s">
        <v>1</v>
      </c>
      <c r="B1" s="234"/>
      <c r="C1" s="234"/>
      <c r="D1" s="234"/>
      <c r="E1" s="234"/>
      <c r="F1" s="234"/>
      <c r="G1" s="234"/>
      <c r="H1" s="234"/>
      <c r="I1" s="234"/>
      <c r="J1" s="234"/>
      <c r="K1" s="234"/>
      <c r="L1" s="234"/>
    </row>
    <row r="2" spans="1:16" ht="13" customHeight="1">
      <c r="A2" s="8"/>
    </row>
    <row r="3" spans="1:16" ht="25">
      <c r="A3" s="8"/>
      <c r="B3" s="250" t="s">
        <v>2</v>
      </c>
      <c r="C3" s="250"/>
      <c r="D3" s="250"/>
    </row>
    <row r="4" spans="1:16" ht="13" customHeight="1" thickBot="1">
      <c r="A4" s="8"/>
      <c r="B4" s="38"/>
    </row>
    <row r="5" spans="1:16" ht="25">
      <c r="A5" s="8"/>
      <c r="B5" s="244" t="s">
        <v>3</v>
      </c>
      <c r="C5" s="245"/>
      <c r="D5" s="245"/>
      <c r="E5" s="246"/>
      <c r="G5" s="251" t="s">
        <v>4</v>
      </c>
      <c r="H5" s="252"/>
      <c r="I5" s="252"/>
      <c r="J5" s="253"/>
    </row>
    <row r="6" spans="1:16" ht="30.75" customHeight="1" thickBot="1">
      <c r="A6" s="8"/>
      <c r="B6" s="247" t="s">
        <v>5</v>
      </c>
      <c r="C6" s="248"/>
      <c r="D6" s="248"/>
      <c r="E6" s="249"/>
      <c r="G6" s="254"/>
      <c r="H6" s="255"/>
      <c r="I6" s="255"/>
      <c r="J6" s="256"/>
    </row>
    <row r="8" spans="1:16">
      <c r="B8" s="25" t="s">
        <v>6</v>
      </c>
      <c r="C8" s="26"/>
      <c r="D8" s="26"/>
      <c r="E8" s="26"/>
      <c r="F8" s="26"/>
      <c r="G8" s="26"/>
      <c r="H8" s="27"/>
    </row>
    <row r="9" spans="1:16">
      <c r="B9" s="28"/>
      <c r="C9" s="29"/>
      <c r="D9" s="29"/>
      <c r="E9" s="29"/>
      <c r="F9" s="29"/>
      <c r="G9" s="29"/>
      <c r="H9" s="30"/>
    </row>
    <row r="10" spans="1:16">
      <c r="B10" s="28" t="s">
        <v>385</v>
      </c>
      <c r="C10" s="29"/>
      <c r="D10" s="29"/>
      <c r="E10" s="29"/>
      <c r="F10" s="29"/>
      <c r="G10" s="29"/>
      <c r="H10" s="30"/>
    </row>
    <row r="11" spans="1:16">
      <c r="B11" s="28"/>
      <c r="C11" s="29"/>
      <c r="D11" s="29"/>
      <c r="E11" s="29"/>
      <c r="F11" s="29"/>
      <c r="G11" s="29"/>
      <c r="H11" s="30"/>
    </row>
    <row r="12" spans="1:16" ht="15" customHeight="1">
      <c r="B12" s="31" t="s">
        <v>7</v>
      </c>
      <c r="C12" s="32"/>
      <c r="D12" s="32"/>
      <c r="E12" s="32"/>
      <c r="F12" s="32"/>
      <c r="G12" s="33"/>
      <c r="H12" s="33"/>
    </row>
    <row r="14" spans="1:16">
      <c r="B14" s="186" t="s">
        <v>8</v>
      </c>
      <c r="C14" s="187"/>
      <c r="D14" s="187"/>
      <c r="E14" s="187"/>
      <c r="F14" s="187"/>
      <c r="G14" s="187"/>
      <c r="H14" s="187"/>
      <c r="I14" s="187"/>
      <c r="J14" s="187"/>
      <c r="K14" s="187"/>
      <c r="L14" s="187"/>
      <c r="M14" s="187"/>
      <c r="N14" s="187"/>
      <c r="O14" s="187"/>
      <c r="P14" s="188"/>
    </row>
    <row r="15" spans="1:16">
      <c r="B15" s="189"/>
      <c r="C15" s="194"/>
      <c r="D15" s="194"/>
      <c r="E15" s="194"/>
      <c r="F15" s="194"/>
      <c r="G15" s="194"/>
      <c r="H15" s="194"/>
      <c r="I15" s="194"/>
      <c r="J15" s="194"/>
      <c r="K15" s="194"/>
      <c r="L15" s="194"/>
      <c r="M15" s="194"/>
      <c r="N15" s="194"/>
      <c r="O15" s="194"/>
      <c r="P15" s="190"/>
    </row>
    <row r="16" spans="1:16">
      <c r="B16" s="189" t="s">
        <v>9</v>
      </c>
      <c r="C16" s="194"/>
      <c r="D16" s="194"/>
      <c r="E16" s="194"/>
      <c r="F16" s="194"/>
      <c r="G16" s="194"/>
      <c r="H16" s="194"/>
      <c r="I16" s="194"/>
      <c r="J16" s="194"/>
      <c r="K16" s="194"/>
      <c r="L16" s="194"/>
      <c r="M16" s="194"/>
      <c r="N16" s="194"/>
      <c r="O16" s="194"/>
      <c r="P16" s="190"/>
    </row>
    <row r="17" spans="1:16">
      <c r="B17" s="189"/>
      <c r="C17" s="194"/>
      <c r="D17" s="194"/>
      <c r="E17" s="194"/>
      <c r="F17" s="194"/>
      <c r="G17" s="194"/>
      <c r="H17" s="194"/>
      <c r="I17" s="194"/>
      <c r="J17" s="194"/>
      <c r="K17" s="194"/>
      <c r="L17" s="194"/>
      <c r="M17" s="194"/>
      <c r="N17" s="194"/>
      <c r="O17" s="194"/>
      <c r="P17" s="190"/>
    </row>
    <row r="18" spans="1:16" ht="17.25" customHeight="1">
      <c r="B18" s="191" t="s">
        <v>392</v>
      </c>
      <c r="C18" s="192"/>
      <c r="D18" s="192"/>
      <c r="E18" s="192"/>
      <c r="F18" s="192"/>
      <c r="G18" s="192"/>
      <c r="H18" s="192"/>
      <c r="I18" s="192"/>
      <c r="J18" s="192"/>
      <c r="K18" s="192"/>
      <c r="L18" s="192"/>
      <c r="M18" s="192"/>
      <c r="N18" s="192"/>
      <c r="O18" s="192"/>
      <c r="P18" s="193"/>
    </row>
    <row r="20" spans="1:16">
      <c r="B20" s="9" t="s">
        <v>10</v>
      </c>
    </row>
    <row r="21" spans="1:16">
      <c r="A21" s="1">
        <v>1</v>
      </c>
      <c r="B21" s="1" t="s">
        <v>11</v>
      </c>
    </row>
    <row r="22" spans="1:16">
      <c r="A22" s="1">
        <v>2</v>
      </c>
      <c r="B22" s="1" t="s">
        <v>391</v>
      </c>
    </row>
    <row r="23" spans="1:16">
      <c r="A23" s="1">
        <v>3</v>
      </c>
      <c r="B23" s="1" t="s">
        <v>389</v>
      </c>
    </row>
    <row r="24" spans="1:16">
      <c r="A24" s="1">
        <v>4</v>
      </c>
      <c r="B24" s="1" t="s">
        <v>12</v>
      </c>
    </row>
    <row r="25" spans="1:16">
      <c r="A25" s="1">
        <v>5</v>
      </c>
      <c r="B25" s="1" t="s">
        <v>13</v>
      </c>
    </row>
    <row r="26" spans="1:16">
      <c r="A26" s="1">
        <v>6</v>
      </c>
      <c r="B26" s="1" t="s">
        <v>388</v>
      </c>
    </row>
    <row r="27" spans="1:16">
      <c r="A27" s="1">
        <v>7</v>
      </c>
      <c r="B27" s="1" t="s">
        <v>14</v>
      </c>
    </row>
    <row r="28" spans="1:16">
      <c r="A28" s="1">
        <v>8</v>
      </c>
      <c r="B28" s="1" t="s">
        <v>15</v>
      </c>
    </row>
    <row r="29" spans="1:16">
      <c r="A29" s="1">
        <v>9</v>
      </c>
      <c r="B29" s="1" t="s">
        <v>16</v>
      </c>
    </row>
    <row r="30" spans="1:16">
      <c r="A30" s="1">
        <v>10</v>
      </c>
      <c r="B30" s="1" t="s">
        <v>17</v>
      </c>
    </row>
    <row r="31" spans="1:16">
      <c r="A31" s="1">
        <v>11</v>
      </c>
      <c r="B31" s="1" t="s">
        <v>18</v>
      </c>
    </row>
    <row r="32" spans="1:16">
      <c r="A32" s="1">
        <v>12</v>
      </c>
      <c r="B32" s="1" t="s">
        <v>19</v>
      </c>
    </row>
    <row r="33" spans="1:12">
      <c r="A33" s="1">
        <v>13</v>
      </c>
      <c r="B33" s="1" t="s">
        <v>20</v>
      </c>
    </row>
    <row r="35" spans="1:12">
      <c r="B35" s="34" t="s">
        <v>21</v>
      </c>
    </row>
    <row r="36" spans="1:12">
      <c r="A36" s="57" t="s">
        <v>22</v>
      </c>
      <c r="B36" s="1" t="s">
        <v>23</v>
      </c>
    </row>
    <row r="38" spans="1:12">
      <c r="B38" s="235" t="s">
        <v>24</v>
      </c>
      <c r="C38" s="236"/>
      <c r="D38" s="236"/>
      <c r="E38" s="236"/>
      <c r="F38" s="236"/>
      <c r="G38" s="236"/>
      <c r="H38" s="236"/>
      <c r="I38" s="236"/>
      <c r="J38" s="236"/>
      <c r="K38" s="236"/>
      <c r="L38" s="237"/>
    </row>
    <row r="39" spans="1:12">
      <c r="B39" s="238"/>
      <c r="C39" s="239"/>
      <c r="D39" s="239"/>
      <c r="E39" s="239"/>
      <c r="F39" s="239"/>
      <c r="G39" s="239"/>
      <c r="H39" s="239"/>
      <c r="I39" s="239"/>
      <c r="J39" s="239"/>
      <c r="K39" s="239"/>
      <c r="L39" s="240"/>
    </row>
    <row r="40" spans="1:12">
      <c r="B40" s="238"/>
      <c r="C40" s="239"/>
      <c r="D40" s="239"/>
      <c r="E40" s="239"/>
      <c r="F40" s="239"/>
      <c r="G40" s="239"/>
      <c r="H40" s="239"/>
      <c r="I40" s="239"/>
      <c r="J40" s="239"/>
      <c r="K40" s="239"/>
      <c r="L40" s="240"/>
    </row>
    <row r="41" spans="1:12">
      <c r="B41" s="238"/>
      <c r="C41" s="239"/>
      <c r="D41" s="239"/>
      <c r="E41" s="239"/>
      <c r="F41" s="239"/>
      <c r="G41" s="239"/>
      <c r="H41" s="239"/>
      <c r="I41" s="239"/>
      <c r="J41" s="239"/>
      <c r="K41" s="239"/>
      <c r="L41" s="240"/>
    </row>
    <row r="42" spans="1:12" ht="199.5" customHeight="1">
      <c r="B42" s="241"/>
      <c r="C42" s="242"/>
      <c r="D42" s="242"/>
      <c r="E42" s="242"/>
      <c r="F42" s="242"/>
      <c r="G42" s="242"/>
      <c r="H42" s="242"/>
      <c r="I42" s="242"/>
      <c r="J42" s="242"/>
      <c r="K42" s="242"/>
      <c r="L42" s="243"/>
    </row>
    <row r="87" spans="14:14" ht="409.5">
      <c r="N87" s="48" t="s">
        <v>25</v>
      </c>
    </row>
  </sheetData>
  <mergeCells count="6">
    <mergeCell ref="A1:L1"/>
    <mergeCell ref="B38:L42"/>
    <mergeCell ref="B5:E5"/>
    <mergeCell ref="B6:E6"/>
    <mergeCell ref="B3:D3"/>
    <mergeCell ref="G5:J6"/>
  </mergeCells>
  <hyperlinks>
    <hyperlink ref="B3:D3" r:id="rId1" display="Refer to WMCA Scheme Guidance" xr:uid="{AC54BFBB-C7FA-4778-B26B-E3A61C250F4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36CD6-B281-3B4C-8B54-A9DEEB862ED7}">
  <sheetPr>
    <tabColor rgb="FFFFFF00"/>
  </sheetPr>
  <dimension ref="A1:E12"/>
  <sheetViews>
    <sheetView zoomScale="120" zoomScaleNormal="120" workbookViewId="0">
      <selection activeCell="B12" sqref="B12"/>
    </sheetView>
  </sheetViews>
  <sheetFormatPr defaultColWidth="10.83203125" defaultRowHeight="15.5"/>
  <cols>
    <col min="1" max="1" width="5.33203125" style="1" customWidth="1"/>
    <col min="2" max="2" width="38.5" style="1" customWidth="1"/>
    <col min="3" max="3" width="34.5" style="1" customWidth="1"/>
    <col min="4" max="16384" width="10.83203125" style="1"/>
  </cols>
  <sheetData>
    <row r="1" spans="1:5" ht="25">
      <c r="A1" s="257" t="s">
        <v>26</v>
      </c>
      <c r="B1" s="257"/>
      <c r="C1" s="257"/>
    </row>
    <row r="3" spans="1:5" ht="27" customHeight="1">
      <c r="A3" s="80">
        <v>1</v>
      </c>
      <c r="B3" s="52" t="s">
        <v>27</v>
      </c>
      <c r="C3" s="35"/>
      <c r="D3" s="42"/>
      <c r="E3" s="42"/>
    </row>
    <row r="4" spans="1:5" ht="27" customHeight="1">
      <c r="A4" s="80">
        <v>2</v>
      </c>
      <c r="B4" s="52" t="s">
        <v>28</v>
      </c>
      <c r="C4" s="35"/>
      <c r="D4" s="42"/>
      <c r="E4" s="42"/>
    </row>
    <row r="5" spans="1:5" ht="27" customHeight="1">
      <c r="A5" s="80">
        <v>3</v>
      </c>
      <c r="B5" s="52" t="s">
        <v>29</v>
      </c>
      <c r="C5" s="132"/>
      <c r="D5" s="42"/>
      <c r="E5" s="42"/>
    </row>
    <row r="6" spans="1:5" ht="27" customHeight="1">
      <c r="A6" s="80">
        <v>4</v>
      </c>
      <c r="B6" s="52" t="s">
        <v>30</v>
      </c>
      <c r="C6" s="132"/>
      <c r="D6" s="42"/>
      <c r="E6" s="42"/>
    </row>
    <row r="7" spans="1:5" ht="27" customHeight="1">
      <c r="A7" s="80">
        <v>5</v>
      </c>
      <c r="B7" s="52" t="s">
        <v>31</v>
      </c>
      <c r="C7" s="132"/>
      <c r="D7" s="42"/>
      <c r="E7" s="42"/>
    </row>
    <row r="8" spans="1:5" ht="27" customHeight="1">
      <c r="A8" s="80">
        <v>6</v>
      </c>
      <c r="B8" s="50" t="s">
        <v>32</v>
      </c>
      <c r="C8" s="35"/>
      <c r="D8" s="133" t="s">
        <v>33</v>
      </c>
      <c r="E8" s="42"/>
    </row>
    <row r="9" spans="1:5" ht="27" customHeight="1">
      <c r="A9" s="80">
        <v>7</v>
      </c>
      <c r="B9" s="52" t="s">
        <v>34</v>
      </c>
      <c r="C9" s="35"/>
      <c r="D9" s="133" t="s">
        <v>33</v>
      </c>
      <c r="E9" s="42"/>
    </row>
    <row r="10" spans="1:5" ht="27" customHeight="1">
      <c r="A10" s="80">
        <v>8</v>
      </c>
      <c r="B10" s="52" t="s">
        <v>35</v>
      </c>
      <c r="C10" s="35"/>
      <c r="D10" s="133" t="s">
        <v>33</v>
      </c>
      <c r="E10" s="42"/>
    </row>
    <row r="11" spans="1:5" ht="27" customHeight="1">
      <c r="A11" s="80">
        <v>9</v>
      </c>
      <c r="B11" s="52" t="s">
        <v>36</v>
      </c>
      <c r="C11" s="35"/>
      <c r="D11" s="133" t="s">
        <v>33</v>
      </c>
      <c r="E11" s="42"/>
    </row>
    <row r="12" spans="1:5" ht="46.5">
      <c r="A12" s="80">
        <v>10</v>
      </c>
      <c r="B12" s="183" t="s">
        <v>384</v>
      </c>
      <c r="C12" s="35"/>
    </row>
  </sheetData>
  <mergeCells count="1">
    <mergeCell ref="A1:C1"/>
  </mergeCell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F8419C01-7912-4117-ACB6-C4F2F7F3DDF4}">
          <x14:formula1>
            <xm:f>'Lookup tables'!$N$5:$N$6</xm:f>
          </x14:formula1>
          <xm:sqref>C8</xm:sqref>
        </x14:dataValidation>
        <x14:dataValidation type="list" allowBlank="1" showInputMessage="1" showErrorMessage="1" xr:uid="{04C32045-18EE-41CF-B5CB-1549F5AE252D}">
          <x14:formula1>
            <xm:f>'Lookup tables'!$N$7:$N$8</xm:f>
          </x14:formula1>
          <xm:sqref>C9</xm:sqref>
        </x14:dataValidation>
        <x14:dataValidation type="list" allowBlank="1" showInputMessage="1" showErrorMessage="1" xr:uid="{F2E38162-F400-4F73-9D3A-86B4886795CB}">
          <x14:formula1>
            <xm:f>'Lookup tables'!$N$9:$N$10</xm:f>
          </x14:formula1>
          <xm:sqref>C10</xm:sqref>
        </x14:dataValidation>
        <x14:dataValidation type="list" allowBlank="1" showInputMessage="1" showErrorMessage="1" xr:uid="{F6DFA2E6-8B5D-47F3-928D-64148195FC87}">
          <x14:formula1>
            <xm:f>'Lookup tables'!$N$11:$N$12</xm:f>
          </x14:formula1>
          <xm:sqref>C11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98C9-149C-4E80-B91D-8EF309E3A410}">
  <sheetPr>
    <tabColor rgb="FFFFFF00"/>
  </sheetPr>
  <dimension ref="A1:M5"/>
  <sheetViews>
    <sheetView zoomScale="66" zoomScaleNormal="85" workbookViewId="0">
      <selection sqref="A1:D1"/>
    </sheetView>
  </sheetViews>
  <sheetFormatPr defaultColWidth="10.83203125" defaultRowHeight="15.5"/>
  <cols>
    <col min="1" max="1" width="6.5" style="1" customWidth="1"/>
    <col min="2" max="2" width="20" style="1" customWidth="1"/>
    <col min="3" max="3" width="71.5" style="1" customWidth="1"/>
    <col min="4" max="4" width="143.1640625" style="1" customWidth="1"/>
    <col min="5" max="5" width="16.33203125" style="1" customWidth="1"/>
    <col min="6" max="6" width="13.5" style="1" customWidth="1"/>
    <col min="7" max="7" width="16" style="1" customWidth="1"/>
    <col min="8" max="8" width="15.83203125" style="1" customWidth="1"/>
    <col min="9" max="13" width="10.83203125" style="1" bestFit="1"/>
    <col min="14" max="16384" width="10.83203125" style="1"/>
  </cols>
  <sheetData>
    <row r="1" spans="1:13" ht="25">
      <c r="A1" s="234" t="s">
        <v>37</v>
      </c>
      <c r="B1" s="234"/>
      <c r="C1" s="234"/>
      <c r="D1" s="234"/>
      <c r="E1"/>
      <c r="F1"/>
      <c r="G1"/>
      <c r="H1"/>
      <c r="I1"/>
      <c r="J1"/>
      <c r="K1"/>
      <c r="L1"/>
      <c r="M1"/>
    </row>
    <row r="2" spans="1:13" ht="24" customHeight="1">
      <c r="E2"/>
      <c r="F2"/>
      <c r="G2"/>
      <c r="H2"/>
      <c r="I2"/>
      <c r="J2"/>
      <c r="K2"/>
      <c r="L2"/>
      <c r="M2"/>
    </row>
    <row r="3" spans="1:13" s="2" customFormat="1" ht="15" customHeight="1">
      <c r="B3" s="17"/>
      <c r="C3" s="17"/>
      <c r="D3" s="17" t="s">
        <v>39</v>
      </c>
      <c r="E3"/>
      <c r="F3"/>
      <c r="G3"/>
      <c r="H3"/>
      <c r="I3"/>
      <c r="J3"/>
      <c r="K3"/>
      <c r="L3"/>
      <c r="M3"/>
    </row>
    <row r="4" spans="1:13" ht="278.25" customHeight="1">
      <c r="A4" s="7">
        <v>1</v>
      </c>
      <c r="B4" s="178" t="s">
        <v>40</v>
      </c>
      <c r="C4" s="35"/>
      <c r="D4" s="176" t="s">
        <v>383</v>
      </c>
      <c r="E4"/>
      <c r="F4"/>
      <c r="G4"/>
      <c r="H4"/>
      <c r="I4"/>
      <c r="J4"/>
      <c r="K4"/>
      <c r="L4"/>
      <c r="M4"/>
    </row>
    <row r="5" spans="1:13" ht="90.5" customHeight="1">
      <c r="A5" s="7">
        <f>A4+1</f>
        <v>2</v>
      </c>
      <c r="B5" s="179" t="s">
        <v>41</v>
      </c>
      <c r="C5" s="35"/>
      <c r="D5" s="176" t="s">
        <v>42</v>
      </c>
      <c r="E5"/>
      <c r="F5"/>
      <c r="G5"/>
      <c r="H5"/>
      <c r="I5"/>
      <c r="J5"/>
      <c r="K5"/>
      <c r="L5"/>
      <c r="M5"/>
    </row>
  </sheetData>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233C6-E19D-4750-B852-8EB9F18A2AFC}">
  <sheetPr>
    <tabColor rgb="FFFFFF00"/>
  </sheetPr>
  <dimension ref="A1:M6"/>
  <sheetViews>
    <sheetView zoomScale="120" zoomScaleNormal="120" workbookViewId="0">
      <selection sqref="A1:D1"/>
    </sheetView>
  </sheetViews>
  <sheetFormatPr defaultColWidth="10.83203125" defaultRowHeight="15.5"/>
  <cols>
    <col min="1" max="1" width="6.5" style="1" customWidth="1"/>
    <col min="2" max="2" width="46" style="1" customWidth="1"/>
    <col min="3" max="3" width="73.83203125" style="1" customWidth="1"/>
    <col min="4" max="4" width="62" style="1" customWidth="1"/>
    <col min="5" max="5" width="16.33203125" style="1" customWidth="1"/>
    <col min="6" max="6" width="13.5" style="1" customWidth="1"/>
    <col min="7" max="7" width="16" style="1" customWidth="1"/>
    <col min="8" max="8" width="15.83203125" style="1" customWidth="1"/>
    <col min="9" max="13" width="10.83203125" style="1" bestFit="1"/>
    <col min="14" max="16384" width="10.83203125" style="1"/>
  </cols>
  <sheetData>
    <row r="1" spans="1:13" ht="25">
      <c r="A1" s="234" t="s">
        <v>43</v>
      </c>
      <c r="B1" s="234"/>
      <c r="C1" s="234"/>
      <c r="D1" s="234"/>
      <c r="E1"/>
      <c r="F1"/>
      <c r="G1"/>
      <c r="H1"/>
      <c r="I1"/>
      <c r="J1"/>
      <c r="K1"/>
      <c r="L1"/>
      <c r="M1"/>
    </row>
    <row r="2" spans="1:13" ht="24" customHeight="1">
      <c r="E2"/>
      <c r="F2"/>
      <c r="G2"/>
      <c r="H2"/>
      <c r="I2"/>
      <c r="J2"/>
      <c r="K2"/>
      <c r="L2"/>
      <c r="M2"/>
    </row>
    <row r="3" spans="1:13" s="2" customFormat="1" ht="15" customHeight="1">
      <c r="B3" s="17"/>
      <c r="C3" s="17" t="s">
        <v>38</v>
      </c>
      <c r="D3" s="17" t="s">
        <v>39</v>
      </c>
      <c r="E3"/>
      <c r="F3"/>
      <c r="G3"/>
      <c r="H3"/>
      <c r="I3"/>
      <c r="J3"/>
      <c r="K3"/>
      <c r="L3"/>
      <c r="M3"/>
    </row>
    <row r="4" spans="1:13" ht="114" customHeight="1">
      <c r="A4" s="7">
        <v>1</v>
      </c>
      <c r="B4" s="127" t="s">
        <v>44</v>
      </c>
      <c r="C4" s="35"/>
      <c r="D4" s="175" t="s">
        <v>45</v>
      </c>
      <c r="E4"/>
      <c r="F4"/>
      <c r="G4"/>
      <c r="H4"/>
      <c r="I4"/>
      <c r="J4"/>
      <c r="K4"/>
      <c r="L4"/>
      <c r="M4"/>
    </row>
    <row r="5" spans="1:13" ht="59.5" customHeight="1">
      <c r="A5" s="7">
        <v>2</v>
      </c>
      <c r="B5" s="127" t="s">
        <v>46</v>
      </c>
      <c r="C5" s="35"/>
      <c r="D5" s="176" t="s">
        <v>47</v>
      </c>
      <c r="E5"/>
      <c r="F5"/>
      <c r="G5"/>
      <c r="H5"/>
      <c r="I5"/>
      <c r="J5"/>
      <c r="K5"/>
      <c r="L5"/>
      <c r="M5"/>
    </row>
    <row r="6" spans="1:13" ht="16">
      <c r="E6"/>
      <c r="F6"/>
      <c r="G6"/>
      <c r="H6"/>
      <c r="I6"/>
      <c r="J6"/>
      <c r="K6"/>
      <c r="L6"/>
    </row>
  </sheetData>
  <mergeCells count="1">
    <mergeCell ref="A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BD630-42DE-4049-A065-0F7FD9D98784}">
  <sheetPr>
    <tabColor rgb="FFFFFF00"/>
  </sheetPr>
  <dimension ref="A1:I29"/>
  <sheetViews>
    <sheetView zoomScale="82" zoomScaleNormal="120" workbookViewId="0">
      <selection sqref="A1:I1"/>
    </sheetView>
  </sheetViews>
  <sheetFormatPr defaultColWidth="10.83203125" defaultRowHeight="15.5"/>
  <cols>
    <col min="1" max="1" width="6.5" style="1" customWidth="1"/>
    <col min="2" max="2" width="36.83203125" style="1" customWidth="1"/>
    <col min="3" max="3" width="18.33203125" style="1" customWidth="1"/>
    <col min="4" max="4" width="16.5" style="1" customWidth="1"/>
    <col min="5" max="5" width="18" style="1" customWidth="1"/>
    <col min="6" max="6" width="15" style="1" bestFit="1" customWidth="1"/>
    <col min="7" max="7" width="7" style="1" customWidth="1"/>
    <col min="8" max="8" width="2.5" style="1" customWidth="1"/>
    <col min="9" max="9" width="40" style="1" customWidth="1"/>
    <col min="10" max="10" width="16.33203125" style="1" customWidth="1"/>
    <col min="11" max="11" width="13.5" style="1" customWidth="1"/>
    <col min="12" max="12" width="16" style="1" customWidth="1"/>
    <col min="13" max="13" width="15.83203125" style="1" customWidth="1"/>
    <col min="14" max="16384" width="10.83203125" style="1"/>
  </cols>
  <sheetData>
    <row r="1" spans="1:9" ht="25">
      <c r="A1" s="234" t="s">
        <v>48</v>
      </c>
      <c r="B1" s="234"/>
      <c r="C1" s="234"/>
      <c r="D1" s="234"/>
      <c r="E1" s="234"/>
      <c r="F1" s="234"/>
      <c r="G1" s="234"/>
      <c r="H1" s="234"/>
      <c r="I1" s="234"/>
    </row>
    <row r="2" spans="1:9" ht="24" customHeight="1">
      <c r="F2" s="128" t="s">
        <v>49</v>
      </c>
    </row>
    <row r="3" spans="1:9" s="2" customFormat="1" ht="15" customHeight="1">
      <c r="C3" s="49" t="s">
        <v>50</v>
      </c>
      <c r="D3" s="49" t="s">
        <v>50</v>
      </c>
      <c r="E3" s="49" t="s">
        <v>50</v>
      </c>
      <c r="F3" s="49" t="s">
        <v>51</v>
      </c>
      <c r="I3" s="17" t="s">
        <v>52</v>
      </c>
    </row>
    <row r="4" spans="1:9" ht="20.25" customHeight="1">
      <c r="A4" s="105">
        <v>1</v>
      </c>
      <c r="B4" s="127" t="s">
        <v>53</v>
      </c>
      <c r="C4" s="35"/>
      <c r="D4" s="35"/>
      <c r="E4" s="35"/>
      <c r="G4" s="133" t="s">
        <v>33</v>
      </c>
      <c r="H4" s="133"/>
      <c r="I4" s="5"/>
    </row>
    <row r="5" spans="1:9" ht="20.25" customHeight="1">
      <c r="A5" s="105">
        <f>A4+1</f>
        <v>2</v>
      </c>
      <c r="B5" s="127" t="s">
        <v>54</v>
      </c>
      <c r="C5" s="35"/>
      <c r="D5" s="35"/>
      <c r="E5" s="35"/>
      <c r="G5" s="133"/>
      <c r="H5" s="133"/>
      <c r="I5" s="5"/>
    </row>
    <row r="6" spans="1:9" ht="20.25" customHeight="1">
      <c r="A6" s="105">
        <f t="shared" ref="A6:A22" si="0">A5+1</f>
        <v>3</v>
      </c>
      <c r="B6" s="127" t="s">
        <v>55</v>
      </c>
      <c r="C6" s="35"/>
      <c r="D6" s="35"/>
      <c r="E6" s="35"/>
      <c r="G6" s="133" t="s">
        <v>33</v>
      </c>
      <c r="H6" s="133"/>
      <c r="I6" s="5"/>
    </row>
    <row r="7" spans="1:9" ht="20.25" customHeight="1">
      <c r="A7" s="105">
        <f t="shared" si="0"/>
        <v>4</v>
      </c>
      <c r="B7" s="50" t="s">
        <v>56</v>
      </c>
      <c r="C7" s="35"/>
      <c r="D7" s="35"/>
      <c r="E7" s="35"/>
      <c r="G7" s="133" t="s">
        <v>33</v>
      </c>
      <c r="H7" s="133"/>
      <c r="I7" s="5"/>
    </row>
    <row r="8" spans="1:9" ht="20.25" customHeight="1">
      <c r="A8" s="105">
        <f t="shared" si="0"/>
        <v>5</v>
      </c>
      <c r="B8" s="127" t="s">
        <v>57</v>
      </c>
      <c r="C8" s="35"/>
      <c r="D8" s="35"/>
      <c r="E8" s="35"/>
      <c r="G8" s="133" t="s">
        <v>33</v>
      </c>
      <c r="H8" s="133"/>
      <c r="I8" s="5"/>
    </row>
    <row r="9" spans="1:9" ht="20.25" customHeight="1">
      <c r="A9" s="105">
        <f t="shared" si="0"/>
        <v>6</v>
      </c>
      <c r="B9" s="127" t="s">
        <v>58</v>
      </c>
      <c r="C9" s="35"/>
      <c r="D9" s="35"/>
      <c r="E9" s="35"/>
      <c r="G9" s="133"/>
      <c r="H9" s="133"/>
      <c r="I9" s="5"/>
    </row>
    <row r="10" spans="1:9" ht="20.25" customHeight="1">
      <c r="A10" s="105">
        <f t="shared" si="0"/>
        <v>7</v>
      </c>
      <c r="B10" s="127" t="s">
        <v>59</v>
      </c>
      <c r="C10" s="35"/>
      <c r="D10" s="35"/>
      <c r="E10" s="35"/>
      <c r="G10" s="133" t="s">
        <v>33</v>
      </c>
      <c r="H10" s="133"/>
      <c r="I10" s="5"/>
    </row>
    <row r="11" spans="1:9" ht="20.25" customHeight="1">
      <c r="A11" s="105">
        <f t="shared" si="0"/>
        <v>8</v>
      </c>
      <c r="B11" s="50" t="s">
        <v>60</v>
      </c>
      <c r="C11" s="35"/>
      <c r="D11" s="35"/>
      <c r="E11" s="35"/>
      <c r="G11" s="133"/>
      <c r="H11" s="133"/>
      <c r="I11" s="5"/>
    </row>
    <row r="12" spans="1:9" ht="20.25" customHeight="1">
      <c r="A12" s="105">
        <f t="shared" si="0"/>
        <v>9</v>
      </c>
      <c r="B12" s="50" t="s">
        <v>61</v>
      </c>
      <c r="C12" s="35"/>
      <c r="D12" s="35"/>
      <c r="E12" s="35"/>
      <c r="G12" s="133"/>
      <c r="H12" s="133"/>
      <c r="I12" s="5"/>
    </row>
    <row r="13" spans="1:9" ht="20.25" customHeight="1">
      <c r="A13" s="105">
        <f t="shared" si="0"/>
        <v>10</v>
      </c>
      <c r="B13" s="50" t="s">
        <v>62</v>
      </c>
      <c r="C13" s="35"/>
      <c r="D13" s="35"/>
      <c r="E13" s="35"/>
      <c r="G13" s="133"/>
      <c r="H13" s="133"/>
      <c r="I13" s="5"/>
    </row>
    <row r="14" spans="1:9" ht="20.25" customHeight="1">
      <c r="A14" s="105">
        <f t="shared" si="0"/>
        <v>11</v>
      </c>
      <c r="B14" s="127" t="s">
        <v>63</v>
      </c>
      <c r="C14" s="35"/>
      <c r="D14" s="35"/>
      <c r="E14" s="35"/>
      <c r="G14" s="133" t="s">
        <v>33</v>
      </c>
      <c r="H14" s="133"/>
      <c r="I14" s="5"/>
    </row>
    <row r="15" spans="1:9" ht="20.25" customHeight="1">
      <c r="A15" s="105">
        <f t="shared" si="0"/>
        <v>12</v>
      </c>
      <c r="B15" s="127" t="s">
        <v>64</v>
      </c>
      <c r="C15" s="35"/>
      <c r="D15" s="35"/>
      <c r="E15" s="35"/>
      <c r="G15" s="133" t="s">
        <v>33</v>
      </c>
      <c r="H15" s="133"/>
      <c r="I15" s="5"/>
    </row>
    <row r="16" spans="1:9" ht="20.25" customHeight="1">
      <c r="A16" s="105">
        <f t="shared" si="0"/>
        <v>13</v>
      </c>
      <c r="B16" s="127" t="s">
        <v>65</v>
      </c>
      <c r="C16" s="35"/>
      <c r="D16" s="35"/>
      <c r="E16" s="35"/>
      <c r="G16" s="133" t="s">
        <v>33</v>
      </c>
      <c r="H16" s="133"/>
      <c r="I16" s="5"/>
    </row>
    <row r="17" spans="1:9" ht="20.25" customHeight="1">
      <c r="A17" s="105">
        <f t="shared" si="0"/>
        <v>14</v>
      </c>
      <c r="B17" s="6" t="s">
        <v>66</v>
      </c>
      <c r="C17" s="35"/>
      <c r="D17" s="35"/>
      <c r="E17" s="35"/>
      <c r="G17" s="133" t="s">
        <v>33</v>
      </c>
      <c r="H17" s="133"/>
      <c r="I17" s="5"/>
    </row>
    <row r="18" spans="1:9" ht="20.25" customHeight="1">
      <c r="A18" s="105">
        <f t="shared" si="0"/>
        <v>15</v>
      </c>
      <c r="B18" s="6" t="s">
        <v>67</v>
      </c>
      <c r="C18" s="35"/>
      <c r="D18" s="35"/>
      <c r="E18" s="35"/>
      <c r="G18" s="133" t="s">
        <v>33</v>
      </c>
      <c r="H18" s="133"/>
      <c r="I18" s="5"/>
    </row>
    <row r="19" spans="1:9" ht="20.25" customHeight="1">
      <c r="A19" s="105">
        <f t="shared" si="0"/>
        <v>16</v>
      </c>
      <c r="B19" s="6" t="s">
        <v>68</v>
      </c>
      <c r="C19" s="35"/>
      <c r="D19" s="35"/>
      <c r="E19" s="35"/>
      <c r="G19" s="133" t="s">
        <v>33</v>
      </c>
      <c r="H19" s="133"/>
      <c r="I19" s="5"/>
    </row>
    <row r="20" spans="1:9" ht="20.25" customHeight="1">
      <c r="A20" s="105">
        <f t="shared" si="0"/>
        <v>17</v>
      </c>
      <c r="B20" s="6" t="s">
        <v>69</v>
      </c>
      <c r="C20" s="35"/>
      <c r="D20" s="35"/>
      <c r="E20" s="35"/>
      <c r="G20" s="133" t="s">
        <v>33</v>
      </c>
      <c r="H20" s="133"/>
      <c r="I20" s="5"/>
    </row>
    <row r="21" spans="1:9" ht="20.25" customHeight="1">
      <c r="A21" s="105">
        <f t="shared" si="0"/>
        <v>18</v>
      </c>
      <c r="B21" s="6" t="s">
        <v>70</v>
      </c>
      <c r="C21" s="35"/>
      <c r="D21" s="35"/>
      <c r="E21" s="35"/>
      <c r="G21" s="133"/>
      <c r="H21" s="133"/>
      <c r="I21" s="5"/>
    </row>
    <row r="22" spans="1:9" ht="20.25" customHeight="1">
      <c r="A22" s="105">
        <f t="shared" si="0"/>
        <v>19</v>
      </c>
      <c r="B22" s="6" t="s">
        <v>71</v>
      </c>
      <c r="C22" s="35"/>
      <c r="D22" s="35"/>
      <c r="E22" s="35"/>
      <c r="G22" s="133"/>
      <c r="H22" s="133"/>
      <c r="I22" s="5"/>
    </row>
    <row r="24" spans="1:9">
      <c r="B24" s="34" t="s">
        <v>21</v>
      </c>
    </row>
    <row r="25" spans="1:9">
      <c r="A25" s="7">
        <v>19</v>
      </c>
      <c r="B25" s="1" t="s">
        <v>72</v>
      </c>
    </row>
    <row r="27" spans="1:9">
      <c r="B27" s="258"/>
      <c r="C27" s="259"/>
      <c r="D27" s="259"/>
      <c r="E27" s="260"/>
    </row>
    <row r="28" spans="1:9">
      <c r="B28" s="261"/>
      <c r="C28" s="262"/>
      <c r="D28" s="262"/>
      <c r="E28" s="263"/>
    </row>
    <row r="29" spans="1:9">
      <c r="B29" s="264"/>
      <c r="C29" s="265"/>
      <c r="D29" s="265"/>
      <c r="E29" s="266"/>
    </row>
  </sheetData>
  <mergeCells count="2">
    <mergeCell ref="B27:E29"/>
    <mergeCell ref="A1:I1"/>
  </mergeCells>
  <pageMargins left="0.7" right="0.7" top="0.75" bottom="0.75" header="0.3" footer="0.3"/>
  <extLst>
    <ext xmlns:x14="http://schemas.microsoft.com/office/spreadsheetml/2009/9/main" uri="{CCE6A557-97BC-4b89-ADB6-D9C93CAAB3DF}">
      <x14:dataValidations xmlns:xm="http://schemas.microsoft.com/office/excel/2006/main" count="12">
        <x14:dataValidation type="list" allowBlank="1" showInputMessage="1" showErrorMessage="1" xr:uid="{6D52D055-CDD6-4212-8784-944F2BA075E2}">
          <x14:formula1>
            <xm:f>'Lookup tables'!$R$5:$R$7</xm:f>
          </x14:formula1>
          <xm:sqref>C4:E4</xm:sqref>
        </x14:dataValidation>
        <x14:dataValidation type="list" allowBlank="1" showInputMessage="1" showErrorMessage="1" xr:uid="{7ECBBAEB-8CE4-4AD1-B83C-D07987844C05}">
          <x14:formula1>
            <xm:f>'Lookup tables'!$R$8:$R$11</xm:f>
          </x14:formula1>
          <xm:sqref>C6:E6</xm:sqref>
        </x14:dataValidation>
        <x14:dataValidation type="list" allowBlank="1" showInputMessage="1" showErrorMessage="1" xr:uid="{75959942-4A1D-4D7F-878C-0DB262EEC546}">
          <x14:formula1>
            <xm:f>'Lookup tables'!$R$12:$R$13</xm:f>
          </x14:formula1>
          <xm:sqref>C7:E7</xm:sqref>
        </x14:dataValidation>
        <x14:dataValidation type="list" allowBlank="1" showInputMessage="1" showErrorMessage="1" xr:uid="{58078B5E-65EA-4201-8EF3-F8BB86D8D53A}">
          <x14:formula1>
            <xm:f>'Lookup tables'!$R$14:$R$17</xm:f>
          </x14:formula1>
          <xm:sqref>C8:E8</xm:sqref>
        </x14:dataValidation>
        <x14:dataValidation type="list" allowBlank="1" showInputMessage="1" showErrorMessage="1" xr:uid="{72850AFA-BDA4-45DD-B2CA-EA3CC3F2F92D}">
          <x14:formula1>
            <xm:f>'Lookup tables'!$R$18:$R$25</xm:f>
          </x14:formula1>
          <xm:sqref>C10:E10</xm:sqref>
        </x14:dataValidation>
        <x14:dataValidation type="list" allowBlank="1" showInputMessage="1" showErrorMessage="1" xr:uid="{7D909BDD-3BB5-44B4-B66F-ED8174D2A1EA}">
          <x14:formula1>
            <xm:f>'Lookup tables'!$R$26:$R$29</xm:f>
          </x14:formula1>
          <xm:sqref>C14:E14</xm:sqref>
        </x14:dataValidation>
        <x14:dataValidation type="list" allowBlank="1" showInputMessage="1" showErrorMessage="1" xr:uid="{8902BCB9-71FE-460A-8A94-8C324C2831B5}">
          <x14:formula1>
            <xm:f>'Lookup tables'!$R$30:$R$33</xm:f>
          </x14:formula1>
          <xm:sqref>C15:E15</xm:sqref>
        </x14:dataValidation>
        <x14:dataValidation type="list" allowBlank="1" showInputMessage="1" showErrorMessage="1" xr:uid="{E4504DD5-8E38-4757-B8BA-29D4EDB63C2F}">
          <x14:formula1>
            <xm:f>'Lookup tables'!$R$34:$R$36</xm:f>
          </x14:formula1>
          <xm:sqref>C16:E16</xm:sqref>
        </x14:dataValidation>
        <x14:dataValidation type="list" allowBlank="1" showInputMessage="1" showErrorMessage="1" xr:uid="{3FAE2BD5-44B8-47DD-A6E5-CAA9DA2028CD}">
          <x14:formula1>
            <xm:f>'Lookup tables'!$R$37:$R$40</xm:f>
          </x14:formula1>
          <xm:sqref>C17:E17</xm:sqref>
        </x14:dataValidation>
        <x14:dataValidation type="list" allowBlank="1" showInputMessage="1" showErrorMessage="1" xr:uid="{03AF091A-CBB3-489C-AB7F-117337553857}">
          <x14:formula1>
            <xm:f>'Lookup tables'!$R$41:$R$44</xm:f>
          </x14:formula1>
          <xm:sqref>C18:E18</xm:sqref>
        </x14:dataValidation>
        <x14:dataValidation type="list" allowBlank="1" showInputMessage="1" showErrorMessage="1" xr:uid="{D0824016-0020-432E-B5A5-F5BA8B6D8AA2}">
          <x14:formula1>
            <xm:f>'Lookup tables'!$R$45:$R$48</xm:f>
          </x14:formula1>
          <xm:sqref>C19:E19</xm:sqref>
        </x14:dataValidation>
        <x14:dataValidation type="list" allowBlank="1" showInputMessage="1" showErrorMessage="1" xr:uid="{0ED46E93-372E-4890-8331-F12C6E872B88}">
          <x14:formula1>
            <xm:f>'Lookup tables'!$R$49:$R$52</xm:f>
          </x14:formula1>
          <xm:sqref>C20:E20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80877-378F-9742-A1C4-3AF28D727703}">
  <sheetPr>
    <tabColor rgb="FFFFFF00"/>
  </sheetPr>
  <dimension ref="A1:K14"/>
  <sheetViews>
    <sheetView zoomScale="72" zoomScaleNormal="120" workbookViewId="0">
      <selection sqref="A1:E1"/>
    </sheetView>
  </sheetViews>
  <sheetFormatPr defaultColWidth="10.83203125" defaultRowHeight="15.5"/>
  <cols>
    <col min="1" max="1" width="4.83203125" style="23" customWidth="1"/>
    <col min="2" max="2" width="13.5" style="23" customWidth="1"/>
    <col min="3" max="3" width="33" style="23" customWidth="1"/>
    <col min="4" max="4" width="53.83203125" style="23" customWidth="1"/>
    <col min="5" max="16384" width="10.83203125" style="23"/>
  </cols>
  <sheetData>
    <row r="1" spans="1:11" ht="25">
      <c r="A1" s="257" t="s">
        <v>73</v>
      </c>
      <c r="B1" s="257"/>
      <c r="C1" s="257"/>
      <c r="D1" s="257"/>
      <c r="E1" s="257"/>
    </row>
    <row r="3" spans="1:11" ht="15.75" customHeight="1">
      <c r="B3" s="267" t="s">
        <v>74</v>
      </c>
      <c r="C3" s="268"/>
      <c r="D3" s="268"/>
      <c r="E3"/>
      <c r="F3"/>
      <c r="G3"/>
      <c r="H3"/>
      <c r="I3"/>
      <c r="J3"/>
      <c r="K3"/>
    </row>
    <row r="4" spans="1:11" ht="16">
      <c r="B4" s="269"/>
      <c r="C4" s="270"/>
      <c r="D4" s="270"/>
      <c r="E4"/>
      <c r="F4"/>
      <c r="G4"/>
      <c r="H4"/>
      <c r="I4"/>
      <c r="J4"/>
      <c r="K4"/>
    </row>
    <row r="5" spans="1:11" ht="40.5" customHeight="1">
      <c r="B5" s="271"/>
      <c r="C5" s="272"/>
      <c r="D5" s="272"/>
      <c r="E5"/>
      <c r="F5"/>
      <c r="G5"/>
      <c r="H5"/>
      <c r="I5"/>
      <c r="J5"/>
      <c r="K5"/>
    </row>
    <row r="7" spans="1:11" ht="48" customHeight="1">
      <c r="B7" s="17" t="s">
        <v>75</v>
      </c>
      <c r="C7" s="18" t="s">
        <v>76</v>
      </c>
      <c r="D7" s="18" t="s">
        <v>77</v>
      </c>
      <c r="E7" s="18" t="s">
        <v>78</v>
      </c>
    </row>
    <row r="8" spans="1:11">
      <c r="A8" s="7">
        <v>1</v>
      </c>
      <c r="B8" s="36"/>
      <c r="C8" s="182"/>
      <c r="D8" s="36"/>
      <c r="E8" s="36"/>
    </row>
    <row r="9" spans="1:11">
      <c r="A9" s="7">
        <v>2</v>
      </c>
      <c r="B9" s="36"/>
      <c r="C9" s="36"/>
      <c r="D9" s="36"/>
      <c r="E9" s="36"/>
    </row>
    <row r="10" spans="1:11">
      <c r="A10" s="7">
        <v>3</v>
      </c>
      <c r="B10" s="36"/>
      <c r="C10" s="36"/>
      <c r="D10" s="36"/>
      <c r="E10" s="36"/>
    </row>
    <row r="11" spans="1:11">
      <c r="A11" s="7">
        <v>4</v>
      </c>
      <c r="B11" s="36"/>
      <c r="C11" s="36"/>
      <c r="D11" s="36"/>
      <c r="E11" s="36"/>
    </row>
    <row r="12" spans="1:11">
      <c r="A12" s="7">
        <v>5</v>
      </c>
      <c r="B12" s="36"/>
      <c r="C12" s="36"/>
      <c r="D12" s="36"/>
      <c r="E12" s="36"/>
    </row>
    <row r="13" spans="1:11">
      <c r="A13" s="7">
        <v>6</v>
      </c>
      <c r="B13" s="36"/>
      <c r="C13" s="36"/>
      <c r="D13" s="36"/>
      <c r="E13" s="36"/>
    </row>
    <row r="14" spans="1:11">
      <c r="A14" s="7">
        <v>7</v>
      </c>
      <c r="B14" s="36"/>
      <c r="C14" s="36"/>
      <c r="D14" s="36"/>
      <c r="E14" s="36"/>
    </row>
  </sheetData>
  <mergeCells count="2">
    <mergeCell ref="B3:D5"/>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4A5C-9AD3-8741-AAB8-9BF9C7D971CA}">
  <sheetPr>
    <tabColor rgb="FFFFFF00"/>
  </sheetPr>
  <dimension ref="A1:K19"/>
  <sheetViews>
    <sheetView zoomScale="69" zoomScaleNormal="120" zoomScaleSheetLayoutView="100" workbookViewId="0">
      <selection sqref="A1:F1"/>
    </sheetView>
  </sheetViews>
  <sheetFormatPr defaultColWidth="11" defaultRowHeight="16"/>
  <cols>
    <col min="1" max="1" width="3.5" customWidth="1"/>
    <col min="2" max="2" width="28.5" customWidth="1"/>
    <col min="4" max="4" width="66.5" customWidth="1"/>
    <col min="5" max="5" width="21.5" customWidth="1"/>
  </cols>
  <sheetData>
    <row r="1" spans="1:11" ht="25">
      <c r="A1" s="234" t="s">
        <v>79</v>
      </c>
      <c r="B1" s="234"/>
      <c r="C1" s="234"/>
      <c r="D1" s="234"/>
      <c r="E1" s="234"/>
      <c r="F1" s="234"/>
    </row>
    <row r="3" spans="1:11" ht="16" customHeight="1">
      <c r="A3" s="43" t="s">
        <v>80</v>
      </c>
      <c r="B3" s="273" t="s">
        <v>81</v>
      </c>
      <c r="C3" s="268"/>
      <c r="D3" s="268"/>
      <c r="E3" s="268"/>
      <c r="F3" s="274"/>
      <c r="G3" s="43"/>
      <c r="H3" s="21"/>
      <c r="I3" s="21"/>
      <c r="J3" s="21"/>
      <c r="K3" s="21"/>
    </row>
    <row r="4" spans="1:11">
      <c r="A4" s="43"/>
      <c r="B4" s="269"/>
      <c r="C4" s="270"/>
      <c r="D4" s="270"/>
      <c r="E4" s="270"/>
      <c r="F4" s="275"/>
      <c r="G4" s="43"/>
    </row>
    <row r="5" spans="1:11" ht="103.5" customHeight="1">
      <c r="A5" s="43"/>
      <c r="B5" s="271"/>
      <c r="C5" s="272"/>
      <c r="D5" s="272"/>
      <c r="E5" s="272"/>
      <c r="F5" s="276"/>
      <c r="G5" s="43"/>
      <c r="H5" s="22"/>
      <c r="I5" s="22"/>
      <c r="J5" s="22"/>
      <c r="K5" s="22"/>
    </row>
    <row r="7" spans="1:11" ht="33" customHeight="1">
      <c r="A7" s="1"/>
      <c r="B7" s="17" t="s">
        <v>82</v>
      </c>
      <c r="C7" s="17" t="s">
        <v>83</v>
      </c>
      <c r="D7" s="17" t="s">
        <v>84</v>
      </c>
      <c r="E7" s="18" t="s">
        <v>85</v>
      </c>
      <c r="F7" s="17" t="s">
        <v>86</v>
      </c>
    </row>
    <row r="8" spans="1:11">
      <c r="A8" s="7">
        <v>1</v>
      </c>
      <c r="B8" s="6" t="s">
        <v>87</v>
      </c>
      <c r="C8" s="124"/>
      <c r="D8" s="125"/>
      <c r="E8" s="126"/>
      <c r="F8" s="126"/>
    </row>
    <row r="9" spans="1:11">
      <c r="A9" s="7">
        <f>A8+1</f>
        <v>2</v>
      </c>
      <c r="B9" s="6" t="s">
        <v>88</v>
      </c>
      <c r="C9" s="36"/>
      <c r="D9" s="39"/>
      <c r="E9" s="39"/>
      <c r="F9" s="39"/>
    </row>
    <row r="10" spans="1:11">
      <c r="A10" s="7">
        <f t="shared" ref="A10:A19" si="0">A9+1</f>
        <v>3</v>
      </c>
      <c r="B10" s="6" t="s">
        <v>89</v>
      </c>
      <c r="C10" s="40"/>
      <c r="D10" s="40"/>
      <c r="E10" s="40"/>
      <c r="F10" s="40"/>
    </row>
    <row r="11" spans="1:11">
      <c r="A11" s="7">
        <f>A10+1</f>
        <v>4</v>
      </c>
      <c r="B11" s="6" t="s">
        <v>90</v>
      </c>
      <c r="C11" s="40"/>
      <c r="D11" s="40"/>
      <c r="E11" s="40"/>
      <c r="F11" s="40"/>
    </row>
    <row r="12" spans="1:11">
      <c r="A12" s="7">
        <f t="shared" si="0"/>
        <v>5</v>
      </c>
      <c r="B12" s="6" t="s">
        <v>91</v>
      </c>
      <c r="C12" s="35"/>
      <c r="D12" s="5"/>
      <c r="E12" s="35"/>
      <c r="F12" s="41"/>
    </row>
    <row r="13" spans="1:11">
      <c r="A13" s="7">
        <f>A12+1</f>
        <v>6</v>
      </c>
      <c r="B13" s="6" t="s">
        <v>92</v>
      </c>
      <c r="C13" s="35"/>
      <c r="D13" s="39"/>
      <c r="E13" s="35"/>
      <c r="F13" s="39"/>
    </row>
    <row r="14" spans="1:11">
      <c r="A14" s="7">
        <f t="shared" si="0"/>
        <v>7</v>
      </c>
      <c r="B14" s="6" t="s">
        <v>93</v>
      </c>
      <c r="C14" s="35"/>
      <c r="D14" s="39"/>
      <c r="E14" s="5"/>
      <c r="F14" s="39"/>
    </row>
    <row r="15" spans="1:11">
      <c r="A15" s="7">
        <f t="shared" si="0"/>
        <v>8</v>
      </c>
      <c r="B15" s="6" t="s">
        <v>94</v>
      </c>
      <c r="C15" s="35"/>
      <c r="D15" s="5"/>
      <c r="E15" s="39"/>
      <c r="F15" s="39"/>
    </row>
    <row r="16" spans="1:11">
      <c r="A16" s="7">
        <f t="shared" si="0"/>
        <v>9</v>
      </c>
      <c r="B16" s="6" t="s">
        <v>95</v>
      </c>
      <c r="C16" s="35"/>
      <c r="D16" s="5"/>
      <c r="E16" s="39"/>
      <c r="F16" s="39"/>
    </row>
    <row r="17" spans="1:6">
      <c r="A17" s="7">
        <f t="shared" si="0"/>
        <v>10</v>
      </c>
      <c r="B17" s="6" t="s">
        <v>96</v>
      </c>
      <c r="C17" s="36"/>
      <c r="D17" s="35"/>
      <c r="E17" s="5"/>
      <c r="F17" s="5"/>
    </row>
    <row r="18" spans="1:6">
      <c r="A18" s="7">
        <f t="shared" si="0"/>
        <v>11</v>
      </c>
      <c r="B18" s="6" t="s">
        <v>97</v>
      </c>
      <c r="C18" s="40"/>
      <c r="D18" s="40"/>
      <c r="E18" s="40"/>
      <c r="F18" s="40"/>
    </row>
    <row r="19" spans="1:6">
      <c r="A19" s="7">
        <f t="shared" si="0"/>
        <v>12</v>
      </c>
      <c r="B19" s="6" t="s">
        <v>98</v>
      </c>
      <c r="C19" s="40"/>
      <c r="D19" s="40"/>
      <c r="E19" s="40"/>
      <c r="F19" s="40"/>
    </row>
  </sheetData>
  <mergeCells count="2">
    <mergeCell ref="B3:F5"/>
    <mergeCell ref="A1:F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13AE3-7354-F148-882C-317161788CB3}">
  <sheetPr>
    <tabColor rgb="FFFFFF00"/>
  </sheetPr>
  <dimension ref="A1:L22"/>
  <sheetViews>
    <sheetView topLeftCell="A4" zoomScale="86" zoomScaleNormal="130" workbookViewId="0">
      <selection activeCell="B1" sqref="B1:E4"/>
    </sheetView>
  </sheetViews>
  <sheetFormatPr defaultColWidth="10.83203125" defaultRowHeight="15.5"/>
  <cols>
    <col min="1" max="1" width="4.5" style="1" customWidth="1"/>
    <col min="2" max="2" width="50.9140625" style="1" bestFit="1" customWidth="1"/>
    <col min="3" max="3" width="12.83203125" style="1" customWidth="1"/>
    <col min="4" max="4" width="38.1640625" style="1" customWidth="1"/>
    <col min="5" max="17" width="12.83203125" style="1" customWidth="1"/>
    <col min="18" max="16384" width="10.83203125" style="1"/>
  </cols>
  <sheetData>
    <row r="1" spans="1:12" ht="25">
      <c r="A1" s="166" t="s">
        <v>99</v>
      </c>
      <c r="B1" s="167"/>
      <c r="C1" s="167"/>
      <c r="D1" s="167"/>
      <c r="E1" s="167"/>
    </row>
    <row r="3" spans="1:12" ht="16" customHeight="1">
      <c r="B3" s="267" t="s">
        <v>100</v>
      </c>
      <c r="C3" s="268"/>
      <c r="D3" s="268"/>
      <c r="E3" s="274"/>
      <c r="F3" s="44"/>
      <c r="G3" s="44"/>
      <c r="H3" s="44"/>
      <c r="I3" s="44"/>
      <c r="J3" s="44"/>
      <c r="K3" s="44"/>
      <c r="L3" s="44"/>
    </row>
    <row r="4" spans="1:12" ht="38.25" customHeight="1">
      <c r="B4" s="271"/>
      <c r="C4" s="272"/>
      <c r="D4" s="272"/>
      <c r="E4" s="276"/>
      <c r="F4" s="44"/>
      <c r="G4" s="44"/>
      <c r="H4" s="44"/>
      <c r="I4" s="44"/>
      <c r="J4" s="44"/>
      <c r="K4" s="44"/>
      <c r="L4" s="44"/>
    </row>
    <row r="6" spans="1:12" ht="34" customHeight="1">
      <c r="B6" s="123" t="s">
        <v>101</v>
      </c>
      <c r="C6" s="18" t="s">
        <v>102</v>
      </c>
      <c r="D6" s="18" t="s">
        <v>103</v>
      </c>
    </row>
    <row r="7" spans="1:12" ht="25" customHeight="1">
      <c r="A7" s="23"/>
      <c r="B7" s="50" t="s">
        <v>104</v>
      </c>
      <c r="C7" s="106"/>
      <c r="D7" s="106"/>
    </row>
    <row r="8" spans="1:12" ht="25" customHeight="1">
      <c r="A8" s="23"/>
      <c r="B8" s="127" t="s">
        <v>105</v>
      </c>
      <c r="C8" s="106"/>
      <c r="D8" s="106"/>
    </row>
    <row r="9" spans="1:12" ht="25" customHeight="1">
      <c r="A9" s="24"/>
      <c r="B9" s="50" t="s">
        <v>106</v>
      </c>
      <c r="C9" s="106"/>
      <c r="D9" s="106"/>
    </row>
    <row r="10" spans="1:12" ht="25" customHeight="1">
      <c r="A10" s="24"/>
      <c r="B10" s="50" t="s">
        <v>107</v>
      </c>
      <c r="C10" s="106"/>
      <c r="D10" s="106"/>
    </row>
    <row r="11" spans="1:12" ht="25" customHeight="1">
      <c r="A11" s="24"/>
      <c r="B11" s="50" t="s">
        <v>108</v>
      </c>
      <c r="C11" s="106"/>
      <c r="D11" s="106"/>
    </row>
    <row r="12" spans="1:12" ht="25" customHeight="1">
      <c r="A12" s="24"/>
      <c r="B12" s="50" t="s">
        <v>109</v>
      </c>
      <c r="C12" s="106"/>
      <c r="D12" s="106"/>
    </row>
    <row r="13" spans="1:12" ht="25" customHeight="1">
      <c r="A13" s="24"/>
      <c r="B13" s="127" t="s">
        <v>110</v>
      </c>
      <c r="C13" s="106"/>
      <c r="D13" s="106"/>
    </row>
    <row r="14" spans="1:12" ht="25" customHeight="1">
      <c r="A14" s="24"/>
      <c r="B14" s="127" t="s">
        <v>386</v>
      </c>
      <c r="C14" s="106"/>
      <c r="D14" s="106"/>
    </row>
    <row r="15" spans="1:12" ht="25" customHeight="1">
      <c r="A15" s="23"/>
      <c r="B15" s="50" t="s">
        <v>240</v>
      </c>
      <c r="C15" s="106"/>
      <c r="D15" s="106"/>
    </row>
    <row r="16" spans="1:12" ht="25" customHeight="1">
      <c r="A16" s="23"/>
      <c r="B16" s="50" t="s">
        <v>111</v>
      </c>
      <c r="C16" s="106">
        <f>SUM(C7:C15)</f>
        <v>0</v>
      </c>
      <c r="D16"/>
    </row>
    <row r="17" spans="1:6">
      <c r="A17" s="23"/>
    </row>
    <row r="18" spans="1:6">
      <c r="B18" s="1" t="s">
        <v>112</v>
      </c>
    </row>
    <row r="20" spans="1:6" ht="25">
      <c r="A20" s="8"/>
    </row>
    <row r="21" spans="1:6" ht="25">
      <c r="A21" s="8"/>
    </row>
    <row r="22" spans="1:6" ht="25">
      <c r="A22" s="8"/>
      <c r="B22" s="23"/>
      <c r="C22" s="23"/>
      <c r="D22" s="23"/>
      <c r="E22" s="23"/>
      <c r="F22" s="23"/>
    </row>
  </sheetData>
  <mergeCells count="1">
    <mergeCell ref="B3:E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6fdbf73-b2e7-4d93-a900-29638a8b26d2" xsi:nil="true"/>
    <lcf76f155ced4ddcb4097134ff3c332f xmlns="0a428aee-2e88-4f72-95f2-8748fbfa37e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5C058F2EEF31147948823F226C24B62" ma:contentTypeVersion="21" ma:contentTypeDescription="Create a new document." ma:contentTypeScope="" ma:versionID="0557fbda9bc9c9959ea57857bbd9149a">
  <xsd:schema xmlns:xsd="http://www.w3.org/2001/XMLSchema" xmlns:xs="http://www.w3.org/2001/XMLSchema" xmlns:p="http://schemas.microsoft.com/office/2006/metadata/properties" xmlns:ns1="http://schemas.microsoft.com/sharepoint/v3" xmlns:ns2="0a428aee-2e88-4f72-95f2-8748fbfa37e5" xmlns:ns3="e6fdbf73-b2e7-4d93-a900-29638a8b26d2" targetNamespace="http://schemas.microsoft.com/office/2006/metadata/properties" ma:root="true" ma:fieldsID="3f27a189a9f7c77f3449c505f7820370" ns1:_="" ns2:_="" ns3:_="">
    <xsd:import namespace="http://schemas.microsoft.com/sharepoint/v3"/>
    <xsd:import namespace="0a428aee-2e88-4f72-95f2-8748fbfa37e5"/>
    <xsd:import namespace="e6fdbf73-b2e7-4d93-a900-29638a8b26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428aee-2e88-4f72-95f2-8748fbfa37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a49b27d-a8f4-4e0a-9d7a-7a66872d4e4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fdbf73-b2e7-4d93-a900-29638a8b26d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b098e9c-516c-4413-813f-87cf04460dfe}" ma:internalName="TaxCatchAll" ma:showField="CatchAllData" ma:web="e6fdbf73-b2e7-4d93-a900-29638a8b26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750952-F405-48EE-994C-5919ABB0D8E6}">
  <ds:schemaRefs>
    <ds:schemaRef ds:uri="http://schemas.microsoft.com/sharepoint/v3/contenttype/forms"/>
  </ds:schemaRefs>
</ds:datastoreItem>
</file>

<file path=customXml/itemProps2.xml><?xml version="1.0" encoding="utf-8"?>
<ds:datastoreItem xmlns:ds="http://schemas.openxmlformats.org/officeDocument/2006/customXml" ds:itemID="{E6C2FB0D-9E9A-41BA-BCD9-DB3D2C23E811}">
  <ds:schemaRefs>
    <ds:schemaRef ds:uri="http://schemas.microsoft.com/office/2006/metadata/properties"/>
    <ds:schemaRef ds:uri="http://schemas.microsoft.com/office/infopath/2007/PartnerControls"/>
    <ds:schemaRef ds:uri="http://schemas.microsoft.com/sharepoint/v3"/>
    <ds:schemaRef ds:uri="e6fdbf73-b2e7-4d93-a900-29638a8b26d2"/>
    <ds:schemaRef ds:uri="0a428aee-2e88-4f72-95f2-8748fbfa37e5"/>
  </ds:schemaRefs>
</ds:datastoreItem>
</file>

<file path=customXml/itemProps3.xml><?xml version="1.0" encoding="utf-8"?>
<ds:datastoreItem xmlns:ds="http://schemas.openxmlformats.org/officeDocument/2006/customXml" ds:itemID="{94EA0AED-059E-4AA7-9031-8D2CFA6726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Introduction (1)</vt:lpstr>
      <vt:lpstr>Instructions (2)</vt:lpstr>
      <vt:lpstr>Applicant (3)</vt:lpstr>
      <vt:lpstr>Project Summary (4)</vt:lpstr>
      <vt:lpstr>Financial Compliance (5)</vt:lpstr>
      <vt:lpstr>Buildings Data (6)</vt:lpstr>
      <vt:lpstr>Indicative Measures (7)</vt:lpstr>
      <vt:lpstr>Co-benefits (8)</vt:lpstr>
      <vt:lpstr>Estimated Cost (9)</vt:lpstr>
      <vt:lpstr>Baseline Forecast (10)</vt:lpstr>
      <vt:lpstr>Estimated Savings (11)</vt:lpstr>
      <vt:lpstr>Project Team (12)</vt:lpstr>
      <vt:lpstr>Financial Baseline (13)</vt:lpstr>
      <vt:lpstr>Lookup 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Nigel Griffiths</dc:creator>
  <cp:keywords/>
  <dc:description/>
  <cp:lastModifiedBy>Ben Copson</cp:lastModifiedBy>
  <cp:revision/>
  <dcterms:created xsi:type="dcterms:W3CDTF">2025-04-02T08:50:53Z</dcterms:created>
  <dcterms:modified xsi:type="dcterms:W3CDTF">2025-09-08T10:56:43Z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0x01010085C058F2EEF31147948823F226C24B62</vt:lpwstr>
  </property>
  <property fmtid="{D5CDD505-2E9C-101B-9397-08002B2CF9AE}" pid="3" name="MediaServiceImageTags">
    <vt:lpwstr/>
  </property>
</Properties>
</file>