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wmcanet.sharepoint.com/sites/sp-gva40.wmca.org.uk/AEB/Guidance document and processes/Funding rules and associated documents/2526/Final/"/>
    </mc:Choice>
  </mc:AlternateContent>
  <xr:revisionPtr revIDLastSave="0" documentId="8_{5F6751F6-9428-4E7E-A030-FBF3696636A7}" xr6:coauthVersionLast="47" xr6:coauthVersionMax="47" xr10:uidLastSave="{00000000-0000-0000-0000-000000000000}"/>
  <bookViews>
    <workbookView xWindow="28680" yWindow="-120" windowWidth="29040" windowHeight="15720" firstSheet="5" activeTab="5" xr2:uid="{80D01C51-9417-4533-841D-971D1E73620C}"/>
  </bookViews>
  <sheets>
    <sheet name="Overview" sheetId="12" r:id="rId1"/>
    <sheet name="Authority RAG Thresholds" sheetId="10" r:id="rId2"/>
    <sheet name="Metric Definitions" sheetId="14" r:id="rId3"/>
    <sheet name="Instructions" sheetId="15" r:id="rId4"/>
    <sheet name="Inputs" sheetId="5" r:id="rId5"/>
    <sheet name="Results" sheetId="2" r:id="rId6"/>
  </sheets>
  <externalReferences>
    <externalReference r:id="rId7"/>
  </externalReferences>
  <definedNames>
    <definedName name="cstProjectName">[1]Setup!$F$17</definedName>
    <definedName name="cstProtectiveMarking">[1]Setup!$F$22</definedName>
    <definedName name="eTol">[1]SysConfig!$F$59</definedName>
    <definedName name="_xlnm.Print_Area" localSheetId="4">#N/A</definedName>
    <definedName name="sysChk">[1]Contents!$H$34</definedName>
    <definedName name="sysChkWord">[1]SysConfig!$F$61</definedName>
    <definedName name="sysWarn">[1]Contents!$I$34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B3" i="2"/>
  <c r="H88" i="2"/>
  <c r="I88" i="2"/>
  <c r="H27" i="2"/>
  <c r="H75" i="2"/>
  <c r="E25" i="2"/>
  <c r="H48" i="2"/>
  <c r="K48" i="2" s="1"/>
  <c r="I39" i="2"/>
  <c r="E37" i="2" s="1"/>
  <c r="J39" i="2" l="1"/>
  <c r="E87" i="2"/>
  <c r="E85" i="2"/>
  <c r="E88" i="2"/>
  <c r="J88" i="2"/>
  <c r="E86" i="2"/>
  <c r="E40" i="2"/>
  <c r="E39" i="2"/>
  <c r="E38" i="2"/>
  <c r="E30" i="2"/>
  <c r="E20" i="2" l="1"/>
  <c r="I80" i="2"/>
  <c r="H80" i="2"/>
  <c r="H32" i="2"/>
  <c r="I75" i="2"/>
  <c r="I70" i="2"/>
  <c r="H70" i="2"/>
  <c r="E78" i="2"/>
  <c r="F78" i="2" s="1"/>
  <c r="E73" i="2"/>
  <c r="F73" i="2" s="1"/>
  <c r="E68" i="2"/>
  <c r="F68" i="2" s="1"/>
  <c r="I44" i="2"/>
  <c r="H44" i="2"/>
  <c r="I32" i="2"/>
  <c r="I27" i="2"/>
  <c r="J27" i="2" s="1"/>
  <c r="J32" i="2" l="1"/>
  <c r="J44" i="2"/>
  <c r="J70" i="2"/>
  <c r="J75" i="2"/>
  <c r="J80" i="2"/>
  <c r="F63" i="2"/>
  <c r="F30" i="2"/>
  <c r="F25" i="2"/>
  <c r="K27" i="2" s="1"/>
  <c r="K75" i="2" l="1"/>
  <c r="K32" i="2"/>
  <c r="K80" i="2"/>
  <c r="F60" i="2"/>
  <c r="H57" i="2" s="1"/>
  <c r="H91" i="2"/>
  <c r="F61" i="2" l="1"/>
  <c r="F62" i="2" s="1"/>
  <c r="H22" i="2" l="1"/>
  <c r="B21" i="10"/>
  <c r="B20" i="10"/>
  <c r="B19" i="10"/>
  <c r="F20" i="2" l="1"/>
  <c r="K70" i="2" l="1"/>
  <c r="F15" i="2"/>
  <c r="K22" i="2"/>
  <c r="F12" i="2" l="1"/>
  <c r="F13" i="2" s="1"/>
  <c r="F14" i="2" s="1"/>
  <c r="H10" i="2" s="1"/>
  <c r="H53" i="2"/>
  <c r="K88" i="2" l="1"/>
  <c r="H7" i="2"/>
  <c r="K39" i="2"/>
  <c r="H8" i="2"/>
  <c r="B10" i="2"/>
  <c r="B53" i="2" s="1"/>
  <c r="B91" i="2"/>
  <c r="I22" i="2"/>
  <c r="J22" i="2" s="1"/>
  <c r="J163" i="2"/>
  <c r="L163" i="2"/>
  <c r="J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 Woodward</author>
  </authors>
  <commentList>
    <comment ref="B5" authorId="0" shapeId="0" xr:uid="{00000000-0006-0000-0600-000001000000}">
      <text>
        <r>
          <rPr>
            <b/>
            <sz val="9"/>
            <color indexed="81"/>
            <rFont val="Tahoma"/>
            <family val="2"/>
          </rPr>
          <t>Simon Woodward:</t>
        </r>
        <r>
          <rPr>
            <sz val="9"/>
            <color indexed="81"/>
            <rFont val="Tahoma"/>
            <family val="2"/>
          </rPr>
          <t xml:space="preserve">
Overtype "Company Name" with Suppler Name being assessed.</t>
        </r>
      </text>
    </comment>
  </commentList>
</comments>
</file>

<file path=xl/sharedStrings.xml><?xml version="1.0" encoding="utf-8"?>
<sst xmlns="http://schemas.openxmlformats.org/spreadsheetml/2006/main" count="322" uniqueCount="205">
  <si>
    <t>Adult Skills Financial Evaluation Template</t>
  </si>
  <si>
    <t>Overview Sheet</t>
  </si>
  <si>
    <t>OFFICIAL</t>
  </si>
  <si>
    <t>All Checks OK</t>
  </si>
  <si>
    <t>Overview</t>
  </si>
  <si>
    <t>The Adult Skills Financial Evaluation Tool should be completed by the provider. provider may also be required to complete a seperate assesment to include information on the prospective Lead Organisation, Immediate Parent organisation, Ultimate Parent organisation, including any other guarantor, and all relevant subcontractors as defined in the Contracting Authority's procurement documentation.</t>
  </si>
  <si>
    <t>Organisations are responsible for ensuring correct completion of this evaluation (or evaluations if more than one is to be submitted) and provision of all relevant supporting information (year-end accounting data etc.).  They will also be responsible for responding promptly to any clarification questions raised by the WMCA after initial submission, providing further supporting information as required.</t>
  </si>
  <si>
    <t>Organisations selected to deliver the procured contract will be required to provide annual updates throughout the contract period with latest annual accounting data or more regularly depending on the agreed reporting schedule.</t>
  </si>
  <si>
    <t>Provider Instructions</t>
  </si>
  <si>
    <t>Numeric or narrative data must only be entered in the yellow input cells. For detailed guidance, please refer to the "Instructions" tab</t>
  </si>
  <si>
    <t>Sheet Colour Coding</t>
  </si>
  <si>
    <t>For each relevant organisation for whom you are providing FRA data, information should be provided in the 2 groups of separately-coloured tabs:</t>
  </si>
  <si>
    <t>Blue tab -       Inputs</t>
  </si>
  <si>
    <t xml:space="preserve">Financial information in relation to the last two financial periods must be entered into the "Input" tab. </t>
  </si>
  <si>
    <t>Black tab -       Results</t>
  </si>
  <si>
    <t>Explanatory comments / mitigations should be entered in the "Results" tab.</t>
  </si>
  <si>
    <t>Sheet Input Logic</t>
  </si>
  <si>
    <t>All entries should made in line with the classification of items under the applicable reporting standards (i.e. IFRS, FRS 102, Charities SORP) to most fairly represent the entity's financial statements. Organization’s financial accounts and supporting information should be in English and in UK Sterling. If the original documents are not in English, please provide copies of the originals and a certified translation into English. If the figures in the accounts are not expressed in UK Sterling, then copies of the original accounts shall be provided together with a UK Sterling rate equivalent copy utilising the pound exchange rate applicable on the date of auditor issue of the financial statement.</t>
  </si>
  <si>
    <t>Income Statement</t>
  </si>
  <si>
    <r>
      <t xml:space="preserve">Losses should be entered as </t>
    </r>
    <r>
      <rPr>
        <b/>
        <sz val="12"/>
        <color rgb="FFFF0000"/>
        <rFont val="Arial"/>
        <family val="2"/>
      </rPr>
      <t>(</t>
    </r>
    <r>
      <rPr>
        <b/>
        <u/>
        <sz val="12"/>
        <color rgb="FFFF0000"/>
        <rFont val="Arial"/>
        <family val="2"/>
      </rPr>
      <t>negative values)</t>
    </r>
    <r>
      <rPr>
        <sz val="12"/>
        <rFont val="Arial"/>
        <family val="2"/>
      </rPr>
      <t xml:space="preserve">, profit should be entered as </t>
    </r>
    <r>
      <rPr>
        <b/>
        <u/>
        <sz val="12"/>
        <rFont val="Arial"/>
        <family val="2"/>
      </rPr>
      <t>positive values</t>
    </r>
    <r>
      <rPr>
        <sz val="12"/>
        <rFont val="Arial"/>
        <family val="2"/>
      </rPr>
      <t xml:space="preserve">. </t>
    </r>
  </si>
  <si>
    <t>Balance Sheet:</t>
  </si>
  <si>
    <r>
      <t xml:space="preserve">All figures, whether assets or liabilities should be entered as </t>
    </r>
    <r>
      <rPr>
        <b/>
        <u/>
        <sz val="12"/>
        <rFont val="Arial"/>
        <family val="2"/>
      </rPr>
      <t>positive values</t>
    </r>
    <r>
      <rPr>
        <u/>
        <sz val="12"/>
        <rFont val="Arial"/>
        <family val="2"/>
      </rPr>
      <t>.</t>
    </r>
  </si>
  <si>
    <t>Credit Score</t>
  </si>
  <si>
    <t>The credit score will be sourced by the WMCA.</t>
  </si>
  <si>
    <r>
      <t xml:space="preserve">Annual Contract Value: Contracting Authority to confirm the value and </t>
    </r>
    <r>
      <rPr>
        <u/>
        <sz val="12"/>
        <rFont val="Arial"/>
        <family val="2"/>
      </rPr>
      <t>does not require provider input</t>
    </r>
    <r>
      <rPr>
        <sz val="12"/>
        <rFont val="Arial"/>
        <family val="2"/>
      </rPr>
      <t>.</t>
    </r>
  </si>
  <si>
    <t>Results tab</t>
  </si>
  <si>
    <t>The tool will automatically transfer data relating to the organisation, and its performance against stipulated Ratios and Metrics .</t>
  </si>
  <si>
    <r>
      <t xml:space="preserve">Please use yellow input fields (column K) to comment on each organisation's performance against Ratios.  </t>
    </r>
    <r>
      <rPr>
        <u/>
        <sz val="12"/>
        <rFont val="Arial"/>
        <family val="2"/>
      </rPr>
      <t>As a minimum you must provide commentary where in any period the organisation is ranked Inadequate (Red) or Flag as Risk (Amber).</t>
    </r>
    <r>
      <rPr>
        <sz val="12"/>
        <rFont val="Arial"/>
        <family val="2"/>
      </rPr>
      <t xml:space="preserve">  Your commentary should include (i) Reasons for the Inadequate (Red) or Flag as Risk (Amber) rating  (ii) Mitigating activity that the organisation has undertaken / will undertake to manage this risk (iii) Update on current position (reflecting that Accounts data is historical).  As relevant, latest Management Accounts or other data can be supplied if this supports explanations in relation to (i), (ii) or (iii).</t>
    </r>
  </si>
  <si>
    <t>Adult Skills Financial Evaluation Tool Limitations</t>
  </si>
  <si>
    <t>The Contracting Authorities and provider should be aware that the Adult Skills Financial Evaluation Tool does not have the functionality to pro-rate ratios where the user enters interim accounts. In these cases, ratio calculations should be annualised in the commentary section provided in the relevant assessment tabs. Interpretation of interim results should reflect the seasonality of earnings and cash generation in a business among other factors.</t>
  </si>
  <si>
    <t>1. Financial Risk Rating</t>
  </si>
  <si>
    <t>2. Recommended Funding Limits (RFL)</t>
  </si>
  <si>
    <t>3. Credit Score</t>
  </si>
  <si>
    <t>Score</t>
  </si>
  <si>
    <t>Gearing</t>
  </si>
  <si>
    <t>Solvency</t>
  </si>
  <si>
    <t>Profitabilty</t>
  </si>
  <si>
    <t>Rating</t>
  </si>
  <si>
    <t>Recommended Funding Limits (RFL)</t>
  </si>
  <si>
    <t>Risk Rating</t>
  </si>
  <si>
    <t>Pass/Fail</t>
  </si>
  <si>
    <t>=0</t>
  </si>
  <si>
    <t>&gt;=2.0</t>
  </si>
  <si>
    <t>&gt; = 10</t>
  </si>
  <si>
    <t>Outstanding</t>
  </si>
  <si>
    <t>Providers RFL as a percentage of turnover on cumulative contract value</t>
  </si>
  <si>
    <t>Max £</t>
  </si>
  <si>
    <t>Very Low Risk</t>
  </si>
  <si>
    <t>Pass</t>
  </si>
  <si>
    <t>&lt;10</t>
  </si>
  <si>
    <t>&gt;=1.8</t>
  </si>
  <si>
    <t>&gt;= 9</t>
  </si>
  <si>
    <t>Low Risk</t>
  </si>
  <si>
    <t>&lt;20</t>
  </si>
  <si>
    <t>&gt;=1.6</t>
  </si>
  <si>
    <t>&gt;= 8</t>
  </si>
  <si>
    <t>Inadequate</t>
  </si>
  <si>
    <t>Moderate Risk</t>
  </si>
  <si>
    <t>&lt;30</t>
  </si>
  <si>
    <t>&gt;=1.4</t>
  </si>
  <si>
    <t>&gt;= 7</t>
  </si>
  <si>
    <t xml:space="preserve">Good </t>
  </si>
  <si>
    <t>Satisfactory</t>
  </si>
  <si>
    <t>High Risk</t>
  </si>
  <si>
    <t>Fail</t>
  </si>
  <si>
    <t>&lt;40</t>
  </si>
  <si>
    <t>&gt;=1.2</t>
  </si>
  <si>
    <t>&gt;= 6</t>
  </si>
  <si>
    <t>Good</t>
  </si>
  <si>
    <t>Very High Risk</t>
  </si>
  <si>
    <t>&lt;50</t>
  </si>
  <si>
    <t>&gt;=1.0</t>
  </si>
  <si>
    <t>&gt;= 5</t>
  </si>
  <si>
    <t>&lt;60</t>
  </si>
  <si>
    <t>&gt;=0.8</t>
  </si>
  <si>
    <t>&gt;= 4</t>
  </si>
  <si>
    <t>&lt;70</t>
  </si>
  <si>
    <t>&gt;=0.7</t>
  </si>
  <si>
    <t>&gt;= 3</t>
  </si>
  <si>
    <t>&lt;80</t>
  </si>
  <si>
    <t>&gt;=0.6</t>
  </si>
  <si>
    <t>&gt;= 1</t>
  </si>
  <si>
    <t>&lt;90</t>
  </si>
  <si>
    <t>&gt;=0.5</t>
  </si>
  <si>
    <t>&gt;= 0</t>
  </si>
  <si>
    <t>&gt;=90 or Negative</t>
  </si>
  <si>
    <t>&lt;0.5</t>
  </si>
  <si>
    <t>&lt;0</t>
  </si>
  <si>
    <t>*Receiving a score of zero in any individual metric will limit the overall evaluation to a maximum of 'Satisfactory'.</t>
  </si>
  <si>
    <t>240-300</t>
  </si>
  <si>
    <t>180-230</t>
  </si>
  <si>
    <t>120-170</t>
  </si>
  <si>
    <t>&lt;=110</t>
  </si>
  <si>
    <t>Metric No.</t>
  </si>
  <si>
    <t>Metric</t>
  </si>
  <si>
    <t>Formula / Calculation</t>
  </si>
  <si>
    <t xml:space="preserve">Metric Definition </t>
  </si>
  <si>
    <t>Current Assets / Current Liabilities</t>
  </si>
  <si>
    <t>Current Assets - Obtained from the balance sheet. 
Current Liabilities - Obtained from the balance sheet.</t>
  </si>
  <si>
    <t>Total Debt (*Long Term Debt + Short Term Debt) / Net Worth *100</t>
  </si>
  <si>
    <t>Total debt - long-term debt and other debt. To include bonds, bank loans, overdrafts, pension obligations, finance leases and director loans.
Total Equity – This is the value of equity as per the balance sheet, typically represented as Total Assets minus Total Liabilities.</t>
  </si>
  <si>
    <t>Profitability</t>
  </si>
  <si>
    <t>Operating surplus/(deficit) / Total Revenue * 100</t>
  </si>
  <si>
    <t>Operating surplus/(deficit) – income less direct operating expenses and administration costs
Total Revenue – taken from the statement of profit and loss</t>
  </si>
  <si>
    <t>WMCA Total Contract Value (Including Existing Contracts) / Revenue
Results compared against RFL limits per rating</t>
  </si>
  <si>
    <t>Providers RFL as a percentage of turnover on cumulative contract value:
Outstanding 150%
Good 125%
Satisfactory 115% (Up to a maximum of £1m)
Inadequate 0%</t>
  </si>
  <si>
    <t>Cashflow change</t>
  </si>
  <si>
    <t>(Current month cash-Previous month cash) / (Previous month’s cash)</t>
  </si>
  <si>
    <t>Current month cash – from balance sheet (current month) 
Previous month cash – from balance sheet (previous month)</t>
  </si>
  <si>
    <t>* Where Long Term Debt = Non-current liability on the company’s Balance sheet</t>
  </si>
  <si>
    <t>Adult Skills Financial Evaluation</t>
  </si>
  <si>
    <t>Instructions Sheet</t>
  </si>
  <si>
    <t>Cells A5:C15 are to be populated from the provider 2 most recent years annual accounts. The only cells that require editing on the 'Inputs' tab are those shaded yellow.</t>
  </si>
  <si>
    <r>
      <t>Step 1</t>
    </r>
    <r>
      <rPr>
        <sz val="12"/>
        <rFont val="Arial"/>
        <family val="2"/>
      </rPr>
      <t xml:space="preserve"> - In cell A5, begin by inputting the “Organisation name”.</t>
    </r>
  </si>
  <si>
    <r>
      <t>Step 2</t>
    </r>
    <r>
      <rPr>
        <sz val="12"/>
        <rFont val="Arial"/>
        <family val="2"/>
      </rPr>
      <t xml:space="preserve"> – B5:C5, please enter the period of accounts with the most recent in cell B5.</t>
    </r>
  </si>
  <si>
    <r>
      <t>Step 3</t>
    </r>
    <r>
      <rPr>
        <sz val="12"/>
        <rFont val="Arial"/>
        <family val="2"/>
      </rPr>
      <t xml:space="preserve"> – B6, enter Company Registration number.</t>
    </r>
  </si>
  <si>
    <r>
      <t>Step 4</t>
    </r>
    <r>
      <rPr>
        <sz val="12"/>
        <rFont val="Arial"/>
        <family val="2"/>
      </rPr>
      <t xml:space="preserve"> – B7, enter estimated annual contract value.</t>
    </r>
  </si>
  <si>
    <r>
      <t>Step 5</t>
    </r>
    <r>
      <rPr>
        <sz val="12"/>
        <rFont val="Arial"/>
        <family val="2"/>
      </rPr>
      <t xml:space="preserve"> – B8:C8, enter turnover recorded on the statement of profit and loss for each corresponding period.</t>
    </r>
  </si>
  <si>
    <r>
      <t>Step 6</t>
    </r>
    <r>
      <rPr>
        <sz val="12"/>
        <rFont val="Arial"/>
        <family val="2"/>
      </rPr>
      <t xml:space="preserve"> – B9:C9, enter Net Worth recorded on the balance sheet for each corresponding period. (Net asset value or total equity).</t>
    </r>
  </si>
  <si>
    <r>
      <t>Step 7</t>
    </r>
    <r>
      <rPr>
        <sz val="12"/>
        <rFont val="Arial"/>
        <family val="2"/>
      </rPr>
      <t xml:space="preserve"> – B10:C10, enter total current assets recorded on the balance sheet for each corresponding period.</t>
    </r>
  </si>
  <si>
    <r>
      <t>Step 8</t>
    </r>
    <r>
      <rPr>
        <sz val="12"/>
        <rFont val="Arial"/>
        <family val="2"/>
      </rPr>
      <t xml:space="preserve"> - B11:C11, enter total current liabilities recorded on the balance sheet for each corresponding period.</t>
    </r>
  </si>
  <si>
    <r>
      <t>Step 9</t>
    </r>
    <r>
      <rPr>
        <sz val="12"/>
        <rFont val="Arial"/>
        <family val="2"/>
      </rPr>
      <t xml:space="preserve"> - B12:C12, enter total cash and cash equivalents recorded on the balance sheet for each corresponding period.</t>
    </r>
  </si>
  <si>
    <r>
      <t>Step 10</t>
    </r>
    <r>
      <rPr>
        <sz val="12"/>
        <rFont val="Arial"/>
        <family val="2"/>
      </rPr>
      <t xml:space="preserve"> - B13:C13, enter net profit or loss after taxation recorded on the statement of profit and loss for each of the corresponding period.</t>
    </r>
  </si>
  <si>
    <r>
      <t>Step 11</t>
    </r>
    <r>
      <rPr>
        <sz val="12"/>
        <rFont val="Arial"/>
        <family val="2"/>
      </rPr>
      <t xml:space="preserve"> - B14:C14, enter short term debt recorded on the balance sheet for each corresponding period.</t>
    </r>
  </si>
  <si>
    <r>
      <t>Step 12</t>
    </r>
    <r>
      <rPr>
        <sz val="12"/>
        <rFont val="Arial"/>
        <family val="2"/>
      </rPr>
      <t xml:space="preserve"> - B15:C15, enter long term debt (total long-term liabilities) recorded on the balance sheet for each corresponding period.</t>
    </r>
  </si>
  <si>
    <t>Cell B17 is for WMCA to complete.</t>
  </si>
  <si>
    <t>SQ - Financial Assessment Inputs</t>
  </si>
  <si>
    <t>Inputs entered into this tab will populate the "Results" tab. It is the users responsibility to check the outcomes on the Results tab for errors or inaccuracies in the Results data.</t>
  </si>
  <si>
    <t>Most Recent Period</t>
  </si>
  <si>
    <t>Year 1 (Most Recent Period)</t>
  </si>
  <si>
    <t>Year 2</t>
  </si>
  <si>
    <t>Provider to Complete</t>
  </si>
  <si>
    <t>Companies House Registration Number</t>
  </si>
  <si>
    <t>Estimated Annual Contract Value (Cumulative annual amount for all WMCA contracts)</t>
  </si>
  <si>
    <t>Turnover</t>
  </si>
  <si>
    <t>Net Worth</t>
  </si>
  <si>
    <t>Current Assets</t>
  </si>
  <si>
    <t>Current Liabilities (Positive Values)</t>
  </si>
  <si>
    <t>Cash and Cash Equivalents</t>
  </si>
  <si>
    <r>
      <t xml:space="preserve">Operating Surplus </t>
    </r>
    <r>
      <rPr>
        <b/>
        <sz val="10"/>
        <color indexed="10"/>
        <rFont val="Arial"/>
        <family val="2"/>
      </rPr>
      <t>(Loss expressed as a minus value)</t>
    </r>
  </si>
  <si>
    <t>Short Term Debt/Borrowing</t>
  </si>
  <si>
    <t>Long Term Debt</t>
  </si>
  <si>
    <t>WMCA to Complete</t>
  </si>
  <si>
    <t>All values to be expressed as positive values except where stated.</t>
  </si>
  <si>
    <t>Adult Skills Financial Evaluation - Results Tab</t>
  </si>
  <si>
    <t>Condition</t>
  </si>
  <si>
    <t>PQQ Outcome Thresholds</t>
  </si>
  <si>
    <t>Values Taken From Accounts and Indicative Annual Contract Value</t>
  </si>
  <si>
    <t>Overall</t>
  </si>
  <si>
    <t>Maximum Contract Value</t>
  </si>
  <si>
    <t>Potential Provider to input comments</t>
  </si>
  <si>
    <t>RAG Rating</t>
  </si>
  <si>
    <t>Override</t>
  </si>
  <si>
    <t>Summary Rating</t>
  </si>
  <si>
    <t>Total score</t>
  </si>
  <si>
    <t>Ratio</t>
  </si>
  <si>
    <t>Ratio Score</t>
  </si>
  <si>
    <t>Key Ratios:</t>
  </si>
  <si>
    <t>Current Assets Less Than 80% of Current Liabilities</t>
  </si>
  <si>
    <t>Current Liabilities</t>
  </si>
  <si>
    <t>Result</t>
  </si>
  <si>
    <t>Between 80% and 119% of Current Liabilities</t>
  </si>
  <si>
    <t>Between 120% and 159% of Current Liabilities</t>
  </si>
  <si>
    <t>More than 160% of Current Liabilities</t>
  </si>
  <si>
    <t>Total Debt More than 60% of Net Worth (or Negative)</t>
  </si>
  <si>
    <t>Total Debt (Long + Short Term Debt)</t>
  </si>
  <si>
    <t>Total Equity</t>
  </si>
  <si>
    <t>Between 40% and 59% of Net Worth</t>
  </si>
  <si>
    <t>Less than 39% of Net Worth</t>
  </si>
  <si>
    <t>Less than 19% of Net Worth</t>
  </si>
  <si>
    <t>Operating Surplus Less Than 2.9% of Total Revenue</t>
  </si>
  <si>
    <t>Operating surplus/(deficit)</t>
  </si>
  <si>
    <t>Total Revenue</t>
  </si>
  <si>
    <t>Between 3% and 4.9% of Total Revenue</t>
  </si>
  <si>
    <t>Between 5% and 6.9% of Total Revenue</t>
  </si>
  <si>
    <t>More than 7% of Total Revenue</t>
  </si>
  <si>
    <t xml:space="preserve"> </t>
  </si>
  <si>
    <t>Additional Tests:</t>
  </si>
  <si>
    <t>Recommended Funding Limits</t>
  </si>
  <si>
    <t>No contract award</t>
  </si>
  <si>
    <t>Contract Value</t>
  </si>
  <si>
    <t xml:space="preserve">Total Revenue </t>
  </si>
  <si>
    <t>Maximum Contract Value 115% of Turnover</t>
  </si>
  <si>
    <t>Maximum Contract Value 125% of Turnover</t>
  </si>
  <si>
    <t>Maximum Contract Value 150% of Turnover</t>
  </si>
  <si>
    <t>Less than 50% of Turnover</t>
  </si>
  <si>
    <t>Current Year cash-Previous Year cash</t>
  </si>
  <si>
    <t>Previous Year cash</t>
  </si>
  <si>
    <t>More than 50% of Turnover</t>
  </si>
  <si>
    <t>Fail on Capacity Grounds</t>
  </si>
  <si>
    <t>If Credit Score</t>
  </si>
  <si>
    <t>Less than 30</t>
  </si>
  <si>
    <t>Flag as Risk</t>
  </si>
  <si>
    <t>More than 30</t>
  </si>
  <si>
    <t>Fail Check</t>
  </si>
  <si>
    <t>Flag as Risk check</t>
  </si>
  <si>
    <t>Pass Check</t>
  </si>
  <si>
    <t>Year 2 (Previous Year)</t>
  </si>
  <si>
    <t>Total Equity (inc Long Term Debt)</t>
  </si>
  <si>
    <t>Maximum Contract Value 105% of Turnover</t>
  </si>
  <si>
    <t>Less Than 120% Current Liabilities</t>
  </si>
  <si>
    <t>If Current Assets</t>
  </si>
  <si>
    <t>Between 120% and 170% of Current Liabilities</t>
  </si>
  <si>
    <t>Pass but flag as a risk</t>
  </si>
  <si>
    <t>More than 170% of Current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</si>
</sst>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quot;£&quot;#,##0"/>
    <numFmt numFmtId="165" formatCode="0.00\ &quot;: 1&quot;"/>
    <numFmt numFmtId="166" formatCode="&quot;£&quot;#,##0;\(&quot;£&quot;#,##0\)"/>
    <numFmt numFmtId="167" formatCode="#,##0.00_);[Red]\(#,##0.00\);&quot;-&quot;_);[Red]&quot;Err-&quot;@"/>
    <numFmt numFmtId="168" formatCode="0.00%_);[Red]\-0.00%_);\-\%_);[Red]&quot;Err-&quot;@"/>
    <numFmt numFmtId="169" formatCode="#,##0_);[Red]\(#,##0\);&quot;-&quot;_);[Red]&quot;Err-&quot;@"/>
    <numFmt numFmtId="170" formatCode="[Red]&quot;!Err!&quot;;[Red]&quot;!Err!&quot;;&quot;OK&quot;"/>
    <numFmt numFmtId="171" formatCode="_-* #,##0_-;\-* #,##0_-;_-* &quot;-&quot;??_-;_-@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sz val="8"/>
      <name val="Arial"/>
      <family val="2"/>
    </font>
    <font>
      <b/>
      <i/>
      <sz val="12"/>
      <name val="Arial"/>
      <family val="2"/>
    </font>
    <font>
      <b/>
      <sz val="16"/>
      <color indexed="9"/>
      <name val="Arial"/>
      <family val="2"/>
    </font>
    <font>
      <sz val="24"/>
      <name val="Arial"/>
      <family val="2"/>
    </font>
    <font>
      <b/>
      <sz val="10"/>
      <color indexed="10"/>
      <name val="Arial"/>
      <family val="2"/>
    </font>
    <font>
      <b/>
      <i/>
      <sz val="14"/>
      <name val="Arial"/>
      <family val="2"/>
    </font>
    <font>
      <sz val="26"/>
      <name val="Arial"/>
      <family val="2"/>
    </font>
    <font>
      <sz val="9"/>
      <name val="Arial"/>
      <family val="2"/>
    </font>
    <font>
      <sz val="9"/>
      <color indexed="81"/>
      <name val="Tahoma"/>
      <family val="2"/>
    </font>
    <font>
      <b/>
      <sz val="9"/>
      <color indexed="81"/>
      <name val="Tahoma"/>
      <family val="2"/>
    </font>
    <font>
      <sz val="12"/>
      <name val="Arial"/>
      <family val="2"/>
    </font>
    <font>
      <b/>
      <sz val="14"/>
      <name val="Arial"/>
      <family val="2"/>
    </font>
    <font>
      <b/>
      <sz val="13"/>
      <color theme="3"/>
      <name val="Calibri"/>
      <family val="2"/>
      <scheme val="minor"/>
    </font>
    <font>
      <b/>
      <sz val="10"/>
      <color rgb="FF57B6B3"/>
      <name val="Arial"/>
      <family val="2"/>
    </font>
    <font>
      <sz val="9"/>
      <color theme="1"/>
      <name val="Arial"/>
      <family val="2"/>
    </font>
    <font>
      <sz val="12"/>
      <color theme="1"/>
      <name val="Arial"/>
      <family val="2"/>
    </font>
    <font>
      <b/>
      <sz val="9"/>
      <color indexed="10"/>
      <name val="Arial"/>
      <family val="2"/>
    </font>
    <font>
      <b/>
      <sz val="10"/>
      <color theme="0"/>
      <name val="Arial"/>
      <family val="2"/>
    </font>
    <font>
      <sz val="10"/>
      <color theme="0"/>
      <name val="Arial"/>
      <family val="2"/>
    </font>
    <font>
      <b/>
      <sz val="9"/>
      <color theme="0"/>
      <name val="Arial"/>
      <family val="2"/>
    </font>
    <font>
      <u/>
      <sz val="9"/>
      <color theme="10"/>
      <name val="Arial"/>
      <family val="2"/>
    </font>
    <font>
      <u/>
      <sz val="10"/>
      <color theme="0"/>
      <name val="Arial"/>
      <family val="2"/>
    </font>
    <font>
      <b/>
      <sz val="8"/>
      <color rgb="FF00B0F0"/>
      <name val="Arial"/>
      <family val="2"/>
    </font>
    <font>
      <b/>
      <sz val="9"/>
      <color theme="1"/>
      <name val="Arial"/>
      <family val="2"/>
    </font>
    <font>
      <b/>
      <sz val="12"/>
      <color rgb="FFFFFFFF"/>
      <name val="Arial"/>
      <family val="2"/>
    </font>
    <font>
      <u/>
      <sz val="12"/>
      <name val="Arial"/>
      <family val="2"/>
    </font>
    <font>
      <sz val="11"/>
      <name val="Calibri"/>
      <family val="2"/>
      <scheme val="minor"/>
    </font>
    <font>
      <b/>
      <sz val="12"/>
      <color theme="1"/>
      <name val="Arial"/>
      <family val="2"/>
    </font>
    <font>
      <sz val="12"/>
      <color theme="0"/>
      <name val="Arial"/>
      <family val="2"/>
    </font>
    <font>
      <b/>
      <u/>
      <sz val="14"/>
      <color theme="0"/>
      <name val="Arial"/>
      <family val="2"/>
    </font>
    <font>
      <b/>
      <sz val="12"/>
      <color rgb="FFFF0000"/>
      <name val="Arial"/>
      <family val="2"/>
    </font>
    <font>
      <b/>
      <u/>
      <sz val="12"/>
      <color rgb="FFFF0000"/>
      <name val="Arial"/>
      <family val="2"/>
    </font>
    <font>
      <b/>
      <u/>
      <sz val="12"/>
      <name val="Arial"/>
      <family val="2"/>
    </font>
    <font>
      <b/>
      <u/>
      <sz val="12"/>
      <color theme="1"/>
      <name val="Arial"/>
      <family val="2"/>
    </font>
    <font>
      <sz val="12"/>
      <color rgb="FFFF0000"/>
      <name val="Arial"/>
      <family val="2"/>
    </font>
    <font>
      <sz val="9"/>
      <color rgb="FFFF0000"/>
      <name val="Arial"/>
      <family val="2"/>
    </font>
    <font>
      <b/>
      <sz val="15"/>
      <color theme="3"/>
      <name val="Calibri"/>
      <family val="2"/>
      <scheme val="minor"/>
    </font>
    <font>
      <sz val="14"/>
      <color theme="1"/>
      <name val="Arial"/>
      <family val="2"/>
    </font>
    <font>
      <b/>
      <sz val="16"/>
      <color theme="0"/>
      <name val="Arial"/>
      <family val="2"/>
    </font>
    <font>
      <b/>
      <sz val="24"/>
      <color indexed="9"/>
      <name val="Arial"/>
      <family val="2"/>
    </font>
    <font>
      <b/>
      <sz val="24"/>
      <name val="Arial"/>
      <family val="2"/>
    </font>
    <font>
      <u/>
      <sz val="11"/>
      <name val="Calibri"/>
      <family val="2"/>
      <scheme val="minor"/>
    </font>
    <font>
      <b/>
      <sz val="11"/>
      <color theme="1"/>
      <name val="Calibri"/>
      <family val="2"/>
      <scheme val="minor"/>
    </font>
    <font>
      <b/>
      <sz val="10"/>
      <color theme="1"/>
      <name val="Arial"/>
      <family val="2"/>
    </font>
    <font>
      <b/>
      <sz val="14"/>
      <color theme="1"/>
      <name val="Arial"/>
      <family val="2"/>
    </font>
    <font>
      <b/>
      <u/>
      <sz val="10"/>
      <name val="Arial"/>
      <family val="2"/>
    </font>
    <font>
      <b/>
      <sz val="36"/>
      <color indexed="9"/>
      <name val="Arial"/>
      <family val="2"/>
    </font>
  </fonts>
  <fills count="22">
    <fill>
      <patternFill patternType="none"/>
    </fill>
    <fill>
      <patternFill patternType="gray125"/>
    </fill>
    <fill>
      <patternFill patternType="solid">
        <fgColor indexed="43"/>
        <bgColor indexed="64"/>
      </patternFill>
    </fill>
    <fill>
      <patternFill patternType="solid">
        <fgColor indexed="63"/>
        <bgColor indexed="64"/>
      </patternFill>
    </fill>
    <fill>
      <patternFill patternType="solid">
        <fgColor rgb="FFFFFFCC"/>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lightUp">
        <fgColor theme="0"/>
        <bgColor theme="0" tint="-0.34998626667073579"/>
      </patternFill>
    </fill>
    <fill>
      <patternFill patternType="solid">
        <fgColor theme="4" tint="0.79998168889431442"/>
        <bgColor indexed="64"/>
      </patternFill>
    </fill>
    <fill>
      <patternFill patternType="solid">
        <fgColor theme="6" tint="0.39997558519241921"/>
        <bgColor indexed="64"/>
      </patternFill>
    </fill>
    <fill>
      <patternFill patternType="solid">
        <fgColor rgb="FF5E6D75"/>
        <bgColor indexed="64"/>
      </patternFill>
    </fill>
    <fill>
      <patternFill patternType="solid">
        <fgColor rgb="FF57B6B3"/>
        <bgColor rgb="FF000000"/>
      </patternFill>
    </fill>
    <fill>
      <patternFill patternType="solid">
        <fgColor theme="8"/>
        <bgColor indexed="64"/>
      </patternFill>
    </fill>
    <fill>
      <patternFill patternType="solid">
        <fgColor theme="1"/>
        <bgColor indexed="64"/>
      </patternFill>
    </fill>
    <fill>
      <patternFill patternType="solid">
        <fgColor rgb="FFCCEEFB"/>
        <bgColor indexed="64"/>
      </patternFill>
    </fill>
    <fill>
      <patternFill patternType="lightUp">
        <fgColor theme="0"/>
        <bgColor theme="0" tint="-4.9989318521683403E-2"/>
      </patternFill>
    </fill>
    <fill>
      <patternFill patternType="solid">
        <fgColor theme="7"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dotted">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theme="4"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617179"/>
      </left>
      <right style="thin">
        <color rgb="FF617179"/>
      </right>
      <top style="thin">
        <color rgb="FF617179"/>
      </top>
      <bottom style="thin">
        <color rgb="FF617179"/>
      </bottom>
      <diagonal/>
    </border>
    <border>
      <left/>
      <right/>
      <top style="medium">
        <color rgb="FF57B6B3"/>
      </top>
      <bottom/>
      <diagonal/>
    </border>
    <border>
      <left style="hair">
        <color rgb="FF5AB7B2"/>
      </left>
      <right style="hair">
        <color rgb="FF5AB7B2"/>
      </right>
      <top style="hair">
        <color rgb="FF5AB7B2"/>
      </top>
      <bottom/>
      <diagonal/>
    </border>
    <border>
      <left style="hair">
        <color rgb="FF5AB7B2"/>
      </left>
      <right style="hair">
        <color rgb="FF5AB7B2"/>
      </right>
      <top/>
      <bottom style="hair">
        <color rgb="FF5AB7B2"/>
      </bottom>
      <diagonal/>
    </border>
    <border>
      <left/>
      <right/>
      <top/>
      <bottom style="thick">
        <color theme="4"/>
      </bottom>
      <diagonal/>
    </border>
    <border>
      <left style="medium">
        <color theme="5"/>
      </left>
      <right style="thin">
        <color theme="5"/>
      </right>
      <top style="medium">
        <color theme="5"/>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style="thin">
        <color theme="5"/>
      </left>
      <right/>
      <top style="medium">
        <color theme="5"/>
      </top>
      <bottom style="medium">
        <color theme="5"/>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21">
    <xf numFmtId="0" fontId="0" fillId="0" borderId="0"/>
    <xf numFmtId="0" fontId="20" fillId="0" borderId="18" applyNumberFormat="0" applyFill="0" applyAlignment="0" applyProtection="0"/>
    <xf numFmtId="0" fontId="21" fillId="0" borderId="0">
      <alignment horizontal="left" vertical="center"/>
    </xf>
    <xf numFmtId="168" fontId="15" fillId="4" borderId="19">
      <alignment vertical="center"/>
      <protection locked="0"/>
    </xf>
    <xf numFmtId="169" fontId="15" fillId="4" borderId="19">
      <alignment vertical="center"/>
      <protection locked="0"/>
    </xf>
    <xf numFmtId="167" fontId="15" fillId="4" borderId="19">
      <alignment vertical="center"/>
      <protection locked="0"/>
    </xf>
    <xf numFmtId="0" fontId="22" fillId="0" borderId="0"/>
    <xf numFmtId="9" fontId="6" fillId="0" borderId="0" applyFont="0" applyFill="0" applyBorder="0" applyAlignment="0" applyProtection="0"/>
    <xf numFmtId="0" fontId="15" fillId="9" borderId="0">
      <alignment vertical="center"/>
    </xf>
    <xf numFmtId="0" fontId="3" fillId="0" borderId="0"/>
    <xf numFmtId="0" fontId="28" fillId="0" borderId="0" applyNumberFormat="0" applyFill="0" applyBorder="0" applyAlignment="0" applyProtection="0"/>
    <xf numFmtId="170" fontId="30" fillId="0" borderId="36">
      <alignment horizontal="center"/>
    </xf>
    <xf numFmtId="0" fontId="31" fillId="0" borderId="0">
      <alignment vertical="center"/>
    </xf>
    <xf numFmtId="0" fontId="32" fillId="13" borderId="0">
      <alignment horizontal="left"/>
    </xf>
    <xf numFmtId="0" fontId="15" fillId="16" borderId="19">
      <alignment horizontal="left" vertical="center"/>
      <protection locked="0"/>
    </xf>
    <xf numFmtId="0" fontId="15" fillId="17" borderId="19">
      <alignment vertical="center"/>
    </xf>
    <xf numFmtId="0" fontId="44" fillId="0" borderId="40" applyNumberFormat="0" applyFill="0" applyAlignment="0" applyProtection="0"/>
    <xf numFmtId="0" fontId="2" fillId="0" borderId="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265">
    <xf numFmtId="0" fontId="0" fillId="0" borderId="0" xfId="0"/>
    <xf numFmtId="1" fontId="5" fillId="11" borderId="27" xfId="0" quotePrefix="1" applyNumberFormat="1" applyFont="1" applyFill="1" applyBorder="1" applyAlignment="1" applyProtection="1">
      <alignment horizontal="center" vertical="center" wrapText="1"/>
      <protection locked="0"/>
    </xf>
    <xf numFmtId="1" fontId="5" fillId="11" borderId="28" xfId="0" quotePrefix="1" applyNumberFormat="1" applyFont="1" applyFill="1" applyBorder="1" applyAlignment="1" applyProtection="1">
      <alignment horizontal="center" vertical="center" wrapText="1"/>
      <protection locked="0"/>
    </xf>
    <xf numFmtId="0" fontId="3" fillId="12" borderId="0" xfId="9" applyFill="1"/>
    <xf numFmtId="0" fontId="24" fillId="12" borderId="0" xfId="9" applyFont="1" applyFill="1"/>
    <xf numFmtId="0" fontId="3" fillId="0" borderId="0" xfId="9"/>
    <xf numFmtId="0" fontId="25" fillId="12" borderId="0" xfId="2" applyFont="1" applyFill="1">
      <alignment horizontal="left" vertical="center"/>
    </xf>
    <xf numFmtId="0" fontId="26" fillId="12" borderId="0" xfId="2" applyFont="1" applyFill="1">
      <alignment horizontal="left" vertical="center"/>
    </xf>
    <xf numFmtId="0" fontId="27" fillId="12" borderId="0" xfId="9" applyFont="1" applyFill="1"/>
    <xf numFmtId="0" fontId="27" fillId="12" borderId="0" xfId="12" applyFont="1" applyFill="1" applyAlignment="1">
      <alignment horizontal="center" vertical="center"/>
    </xf>
    <xf numFmtId="0" fontId="3" fillId="6" borderId="0" xfId="9" applyFill="1"/>
    <xf numFmtId="0" fontId="23" fillId="6" borderId="0" xfId="9" applyFont="1" applyFill="1"/>
    <xf numFmtId="0" fontId="32" fillId="13" borderId="0" xfId="13">
      <alignment horizontal="left"/>
    </xf>
    <xf numFmtId="0" fontId="22" fillId="6" borderId="0" xfId="6" applyFill="1"/>
    <xf numFmtId="0" fontId="22" fillId="0" borderId="0" xfId="6"/>
    <xf numFmtId="49" fontId="23" fillId="6" borderId="0" xfId="9" applyNumberFormat="1" applyFont="1" applyFill="1" applyAlignment="1">
      <alignment horizontal="right"/>
    </xf>
    <xf numFmtId="0" fontId="23" fillId="6" borderId="0" xfId="9" applyFont="1" applyFill="1" applyAlignment="1">
      <alignment horizontal="left" vertical="center" wrapText="1"/>
    </xf>
    <xf numFmtId="0" fontId="20" fillId="6" borderId="18" xfId="1" applyFill="1" applyAlignment="1">
      <alignment horizontal="left" vertical="center"/>
    </xf>
    <xf numFmtId="0" fontId="23" fillId="6" borderId="0" xfId="9" applyFont="1" applyFill="1" applyAlignment="1">
      <alignment vertical="center"/>
    </xf>
    <xf numFmtId="49" fontId="23" fillId="6" borderId="0" xfId="9" applyNumberFormat="1" applyFont="1" applyFill="1" applyAlignment="1">
      <alignment horizontal="right" vertical="top"/>
    </xf>
    <xf numFmtId="0" fontId="18" fillId="14" borderId="0" xfId="9" applyFont="1" applyFill="1" applyAlignment="1">
      <alignment horizontal="center" vertical="center" wrapText="1"/>
    </xf>
    <xf numFmtId="0" fontId="36" fillId="15" borderId="0" xfId="9" applyFont="1" applyFill="1" applyAlignment="1">
      <alignment horizontal="center" vertical="center" wrapText="1"/>
    </xf>
    <xf numFmtId="49" fontId="23" fillId="6" borderId="37" xfId="9" applyNumberFormat="1" applyFont="1" applyFill="1" applyBorder="1" applyAlignment="1">
      <alignment horizontal="right"/>
    </xf>
    <xf numFmtId="0" fontId="18" fillId="6" borderId="0" xfId="9" applyFont="1" applyFill="1"/>
    <xf numFmtId="0" fontId="3" fillId="0" borderId="0" xfId="9" applyAlignment="1">
      <alignment vertical="center" wrapText="1"/>
    </xf>
    <xf numFmtId="0" fontId="23" fillId="10" borderId="38" xfId="9" applyFont="1" applyFill="1" applyBorder="1" applyAlignment="1">
      <alignment vertical="center" wrapText="1"/>
    </xf>
    <xf numFmtId="0" fontId="41" fillId="6" borderId="0" xfId="9" applyFont="1" applyFill="1" applyAlignment="1">
      <alignment vertical="center"/>
    </xf>
    <xf numFmtId="0" fontId="18" fillId="6" borderId="0" xfId="9" applyFont="1" applyFill="1" applyAlignment="1">
      <alignment vertical="center" wrapText="1"/>
    </xf>
    <xf numFmtId="0" fontId="42" fillId="6" borderId="0" xfId="9" applyFont="1" applyFill="1" applyAlignment="1">
      <alignment vertical="center" wrapText="1"/>
    </xf>
    <xf numFmtId="0" fontId="43" fillId="6" borderId="0" xfId="9" applyFont="1" applyFill="1" applyAlignment="1">
      <alignment vertical="center" wrapText="1"/>
    </xf>
    <xf numFmtId="0" fontId="2" fillId="0" borderId="0" xfId="17"/>
    <xf numFmtId="0" fontId="45" fillId="0" borderId="2" xfId="17" applyFont="1" applyBorder="1" applyAlignment="1">
      <alignment horizontal="center" vertical="center"/>
    </xf>
    <xf numFmtId="0" fontId="45" fillId="0" borderId="2" xfId="17" applyFont="1" applyBorder="1" applyAlignment="1">
      <alignment horizontal="center" vertical="center" wrapText="1"/>
    </xf>
    <xf numFmtId="0" fontId="23" fillId="10" borderId="39" xfId="9" applyFont="1" applyFill="1" applyBorder="1" applyAlignment="1">
      <alignment vertical="center" wrapText="1"/>
    </xf>
    <xf numFmtId="166" fontId="0" fillId="18" borderId="2" xfId="0" applyNumberFormat="1" applyFill="1" applyBorder="1" applyAlignment="1" applyProtection="1">
      <alignment vertical="center"/>
      <protection locked="0"/>
    </xf>
    <xf numFmtId="166" fontId="0" fillId="18" borderId="31" xfId="0" applyNumberFormat="1" applyFill="1" applyBorder="1" applyAlignment="1" applyProtection="1">
      <alignment vertical="center"/>
      <protection locked="0"/>
    </xf>
    <xf numFmtId="166" fontId="0" fillId="18" borderId="33" xfId="0" applyNumberFormat="1" applyFill="1" applyBorder="1" applyAlignment="1" applyProtection="1">
      <alignment vertical="center"/>
      <protection locked="0"/>
    </xf>
    <xf numFmtId="166" fontId="0" fillId="18" borderId="34" xfId="0" applyNumberFormat="1" applyFill="1" applyBorder="1" applyAlignment="1" applyProtection="1">
      <alignment vertical="center"/>
      <protection locked="0"/>
    </xf>
    <xf numFmtId="0" fontId="24" fillId="12" borderId="0" xfId="18" applyFont="1" applyFill="1"/>
    <xf numFmtId="0" fontId="18" fillId="0" borderId="0" xfId="0" applyFont="1" applyAlignment="1">
      <alignment vertical="center"/>
    </xf>
    <xf numFmtId="0" fontId="7" fillId="0" borderId="0" xfId="0" applyFont="1" applyAlignment="1">
      <alignment vertical="center"/>
    </xf>
    <xf numFmtId="166" fontId="0" fillId="18" borderId="5" xfId="0" applyNumberFormat="1" applyFill="1" applyBorder="1" applyAlignment="1" applyProtection="1">
      <alignment vertical="center"/>
      <protection locked="0"/>
    </xf>
    <xf numFmtId="166" fontId="0" fillId="18" borderId="46" xfId="0" applyNumberFormat="1" applyFill="1" applyBorder="1" applyAlignment="1" applyProtection="1">
      <alignment vertical="center"/>
      <protection locked="0"/>
    </xf>
    <xf numFmtId="0" fontId="2" fillId="0" borderId="0" xfId="17" applyAlignment="1">
      <alignment horizontal="center"/>
    </xf>
    <xf numFmtId="43" fontId="0" fillId="0" borderId="0" xfId="19" applyFont="1" applyBorder="1" applyAlignment="1" applyProtection="1">
      <alignment horizontal="left" vertical="center"/>
    </xf>
    <xf numFmtId="9" fontId="0" fillId="0" borderId="6" xfId="7" applyFont="1" applyBorder="1" applyAlignment="1" applyProtection="1">
      <alignment horizontal="center" vertical="center" wrapText="1"/>
    </xf>
    <xf numFmtId="0" fontId="46" fillId="15" borderId="2" xfId="16" applyFont="1" applyFill="1" applyBorder="1" applyAlignment="1">
      <alignment horizontal="center" vertical="center"/>
    </xf>
    <xf numFmtId="0" fontId="46" fillId="15" borderId="3" xfId="16" applyFont="1" applyFill="1" applyBorder="1" applyAlignment="1">
      <alignment horizontal="center" vertical="center"/>
    </xf>
    <xf numFmtId="0" fontId="0" fillId="6" borderId="0" xfId="0" applyFill="1"/>
    <xf numFmtId="0" fontId="53" fillId="0" borderId="0" xfId="0" applyFont="1"/>
    <xf numFmtId="0" fontId="50" fillId="20" borderId="26" xfId="0" applyFont="1" applyFill="1" applyBorder="1"/>
    <xf numFmtId="0" fontId="50" fillId="20" borderId="27" xfId="0" applyFont="1" applyFill="1" applyBorder="1"/>
    <xf numFmtId="0" fontId="50" fillId="20" borderId="28" xfId="0" applyFont="1" applyFill="1" applyBorder="1"/>
    <xf numFmtId="0" fontId="18" fillId="5" borderId="27" xfId="0" applyFont="1" applyFill="1" applyBorder="1" applyAlignment="1">
      <alignment horizontal="center" vertical="center"/>
    </xf>
    <xf numFmtId="0" fontId="18" fillId="5" borderId="28" xfId="0" applyFont="1" applyFill="1" applyBorder="1" applyAlignment="1">
      <alignment horizontal="center" vertical="center"/>
    </xf>
    <xf numFmtId="0" fontId="50" fillId="5" borderId="29" xfId="0" applyFont="1" applyFill="1" applyBorder="1"/>
    <xf numFmtId="0" fontId="0" fillId="5" borderId="2" xfId="0" quotePrefix="1" applyFill="1" applyBorder="1"/>
    <xf numFmtId="0" fontId="0" fillId="5" borderId="2" xfId="0" applyFill="1" applyBorder="1"/>
    <xf numFmtId="0" fontId="0" fillId="5" borderId="31" xfId="0" applyFill="1" applyBorder="1"/>
    <xf numFmtId="0" fontId="5" fillId="0" borderId="29" xfId="0" applyFont="1" applyBorder="1"/>
    <xf numFmtId="0" fontId="5" fillId="6" borderId="2" xfId="0" applyFont="1" applyFill="1" applyBorder="1" applyAlignment="1">
      <alignment wrapText="1"/>
    </xf>
    <xf numFmtId="0" fontId="5" fillId="6" borderId="31" xfId="0" applyFont="1" applyFill="1" applyBorder="1"/>
    <xf numFmtId="0" fontId="18" fillId="5" borderId="26" xfId="0" applyFont="1" applyFill="1" applyBorder="1" applyAlignment="1">
      <alignment horizontal="center" vertical="center"/>
    </xf>
    <xf numFmtId="0" fontId="0" fillId="6" borderId="29" xfId="0" applyFill="1" applyBorder="1"/>
    <xf numFmtId="0" fontId="0" fillId="6" borderId="2" xfId="0" applyFill="1" applyBorder="1"/>
    <xf numFmtId="0" fontId="0" fillId="6" borderId="31" xfId="0" applyFill="1" applyBorder="1"/>
    <xf numFmtId="0" fontId="18" fillId="5" borderId="29"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1" xfId="0" applyFont="1" applyFill="1" applyBorder="1" applyAlignment="1">
      <alignment horizontal="center" vertical="center"/>
    </xf>
    <xf numFmtId="9" fontId="0" fillId="6" borderId="2" xfId="7" applyFont="1" applyFill="1" applyBorder="1" applyProtection="1"/>
    <xf numFmtId="43" fontId="0" fillId="6" borderId="31" xfId="19" applyFont="1" applyFill="1" applyBorder="1" applyProtection="1"/>
    <xf numFmtId="0" fontId="50" fillId="8" borderId="29" xfId="0" applyFont="1" applyFill="1" applyBorder="1"/>
    <xf numFmtId="0" fontId="0" fillId="8" borderId="2" xfId="0" applyFill="1" applyBorder="1"/>
    <xf numFmtId="0" fontId="0" fillId="8" borderId="31" xfId="0" applyFill="1" applyBorder="1"/>
    <xf numFmtId="1" fontId="23" fillId="7" borderId="29" xfId="0" applyNumberFormat="1" applyFont="1" applyFill="1" applyBorder="1" applyAlignment="1">
      <alignment horizontal="center" vertical="center"/>
    </xf>
    <xf numFmtId="1" fontId="23" fillId="7" borderId="2" xfId="0" applyNumberFormat="1" applyFont="1" applyFill="1" applyBorder="1" applyAlignment="1">
      <alignment horizontal="center" vertical="center"/>
    </xf>
    <xf numFmtId="9" fontId="23" fillId="7" borderId="2" xfId="0" applyNumberFormat="1" applyFont="1" applyFill="1" applyBorder="1" applyAlignment="1">
      <alignment horizontal="center" vertical="center"/>
    </xf>
    <xf numFmtId="9" fontId="23" fillId="7" borderId="31" xfId="0" applyNumberFormat="1" applyFont="1" applyFill="1" applyBorder="1" applyAlignment="1">
      <alignment horizontal="center" vertical="center"/>
    </xf>
    <xf numFmtId="1" fontId="23" fillId="7" borderId="32" xfId="0" applyNumberFormat="1" applyFont="1" applyFill="1" applyBorder="1" applyAlignment="1">
      <alignment horizontal="center" vertical="center"/>
    </xf>
    <xf numFmtId="1" fontId="23" fillId="7" borderId="33" xfId="0" applyNumberFormat="1" applyFont="1" applyFill="1" applyBorder="1" applyAlignment="1">
      <alignment horizontal="center" vertical="center"/>
    </xf>
    <xf numFmtId="9" fontId="23" fillId="7" borderId="33" xfId="0" applyNumberFormat="1" applyFont="1" applyFill="1" applyBorder="1" applyAlignment="1">
      <alignment horizontal="center" vertical="center"/>
    </xf>
    <xf numFmtId="9" fontId="23" fillId="7" borderId="34" xfId="0" applyNumberFormat="1" applyFont="1" applyFill="1" applyBorder="1" applyAlignment="1">
      <alignment horizontal="center" vertical="center"/>
    </xf>
    <xf numFmtId="0" fontId="50" fillId="6" borderId="0" xfId="0" quotePrefix="1" applyFont="1" applyFill="1"/>
    <xf numFmtId="0" fontId="50" fillId="11" borderId="29" xfId="0" applyFont="1" applyFill="1" applyBorder="1"/>
    <xf numFmtId="0" fontId="0" fillId="11" borderId="2" xfId="0" applyFill="1" applyBorder="1"/>
    <xf numFmtId="0" fontId="0" fillId="11" borderId="31" xfId="0" applyFill="1" applyBorder="1"/>
    <xf numFmtId="0" fontId="0" fillId="6" borderId="32" xfId="0" applyFill="1" applyBorder="1"/>
    <xf numFmtId="9" fontId="0" fillId="6" borderId="33" xfId="7" applyFont="1" applyFill="1" applyBorder="1" applyProtection="1"/>
    <xf numFmtId="43" fontId="0" fillId="6" borderId="34" xfId="19" applyFont="1" applyFill="1" applyBorder="1" applyProtection="1"/>
    <xf numFmtId="43" fontId="0" fillId="6" borderId="0" xfId="19" applyFont="1" applyFill="1" applyProtection="1"/>
    <xf numFmtId="0" fontId="50" fillId="7" borderId="29" xfId="0" applyFont="1" applyFill="1" applyBorder="1"/>
    <xf numFmtId="0" fontId="0" fillId="7" borderId="2" xfId="0" applyFill="1" applyBorder="1"/>
    <xf numFmtId="0" fontId="0" fillId="7" borderId="31" xfId="0" applyFill="1" applyBorder="1"/>
    <xf numFmtId="0" fontId="50" fillId="7" borderId="32" xfId="0" applyFont="1" applyFill="1" applyBorder="1"/>
    <xf numFmtId="0" fontId="0" fillId="7" borderId="33" xfId="0" applyFill="1" applyBorder="1"/>
    <xf numFmtId="0" fontId="0" fillId="7" borderId="34" xfId="0" applyFill="1" applyBorder="1"/>
    <xf numFmtId="0" fontId="50" fillId="6" borderId="0" xfId="0" applyFont="1" applyFill="1"/>
    <xf numFmtId="0" fontId="0" fillId="6" borderId="0" xfId="0" applyFill="1" applyAlignment="1">
      <alignment vertical="top" wrapText="1"/>
    </xf>
    <xf numFmtId="16" fontId="50" fillId="5" borderId="20" xfId="0" quotePrefix="1" applyNumberFormat="1" applyFont="1" applyFill="1" applyBorder="1"/>
    <xf numFmtId="0" fontId="50" fillId="5" borderId="21" xfId="0" applyFont="1" applyFill="1" applyBorder="1"/>
    <xf numFmtId="0" fontId="50" fillId="8" borderId="22" xfId="0" quotePrefix="1" applyFont="1" applyFill="1" applyBorder="1"/>
    <xf numFmtId="0" fontId="50" fillId="8" borderId="23" xfId="0" applyFont="1" applyFill="1" applyBorder="1"/>
    <xf numFmtId="0" fontId="50" fillId="21" borderId="22" xfId="0" quotePrefix="1" applyFont="1" applyFill="1" applyBorder="1"/>
    <xf numFmtId="0" fontId="50" fillId="21" borderId="23" xfId="0" applyFont="1" applyFill="1" applyBorder="1"/>
    <xf numFmtId="0" fontId="50" fillId="7" borderId="24" xfId="0" quotePrefix="1" applyFont="1" applyFill="1" applyBorder="1"/>
    <xf numFmtId="0" fontId="50" fillId="7" borderId="25" xfId="0" applyFont="1" applyFill="1" applyBorder="1"/>
    <xf numFmtId="0" fontId="45" fillId="6" borderId="2" xfId="17" applyFont="1" applyFill="1" applyBorder="1" applyAlignment="1">
      <alignment horizontal="center" vertical="center" wrapText="1"/>
    </xf>
    <xf numFmtId="0" fontId="13" fillId="11" borderId="26" xfId="0" applyFont="1" applyFill="1" applyBorder="1" applyAlignment="1" applyProtection="1">
      <alignment horizontal="left" vertical="center"/>
      <protection locked="0"/>
    </xf>
    <xf numFmtId="164" fontId="9"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vertical="center"/>
    </xf>
    <xf numFmtId="164" fontId="0" fillId="0" borderId="0" xfId="0" applyNumberFormat="1" applyAlignment="1">
      <alignment horizontal="left" vertical="center"/>
    </xf>
    <xf numFmtId="0" fontId="0" fillId="0" borderId="0" xfId="0" applyAlignment="1">
      <alignment horizontal="left" vertical="center"/>
    </xf>
    <xf numFmtId="164" fontId="0" fillId="0" borderId="41" xfId="0" applyNumberFormat="1" applyBorder="1" applyAlignment="1">
      <alignment horizontal="left" vertical="center"/>
    </xf>
    <xf numFmtId="166" fontId="0" fillId="0" borderId="0" xfId="0" applyNumberFormat="1" applyAlignment="1">
      <alignment vertical="center"/>
    </xf>
    <xf numFmtId="0" fontId="4" fillId="0" borderId="0" xfId="0" applyFont="1" applyAlignment="1">
      <alignment vertical="center"/>
    </xf>
    <xf numFmtId="0" fontId="0" fillId="0" borderId="29" xfId="0" applyBorder="1" applyAlignment="1">
      <alignment horizontal="left" vertical="center"/>
    </xf>
    <xf numFmtId="164" fontId="0" fillId="0" borderId="29" xfId="0" applyNumberFormat="1" applyBorder="1" applyAlignment="1">
      <alignment horizontal="left" vertical="center"/>
    </xf>
    <xf numFmtId="164" fontId="0" fillId="0" borderId="45" xfId="0" applyNumberFormat="1" applyBorder="1" applyAlignment="1">
      <alignment horizontal="left" vertical="center"/>
    </xf>
    <xf numFmtId="164" fontId="0" fillId="0" borderId="32" xfId="0" applyNumberFormat="1" applyBorder="1" applyAlignment="1">
      <alignment horizontal="left" vertical="center"/>
    </xf>
    <xf numFmtId="0" fontId="13" fillId="11" borderId="29" xfId="0" applyFont="1" applyFill="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vertical="center"/>
    </xf>
    <xf numFmtId="1" fontId="5" fillId="10" borderId="35" xfId="0" quotePrefix="1" applyNumberFormat="1" applyFont="1" applyFill="1" applyBorder="1" applyAlignment="1">
      <alignment horizontal="center" vertical="center" wrapText="1"/>
    </xf>
    <xf numFmtId="0" fontId="0" fillId="0" borderId="0" xfId="0" applyAlignment="1">
      <alignment horizontal="left" vertical="center" indent="1"/>
    </xf>
    <xf numFmtId="164" fontId="0" fillId="0" borderId="0" xfId="0" applyNumberFormat="1" applyAlignment="1">
      <alignment horizontal="center" vertical="center" wrapText="1"/>
    </xf>
    <xf numFmtId="0" fontId="0" fillId="0" borderId="0" xfId="0" applyAlignment="1">
      <alignment horizontal="center" vertical="center" wrapText="1"/>
    </xf>
    <xf numFmtId="1" fontId="10" fillId="3" borderId="3" xfId="0" applyNumberFormat="1" applyFont="1" applyFill="1" applyBorder="1" applyAlignment="1">
      <alignment vertical="center"/>
    </xf>
    <xf numFmtId="1" fontId="10" fillId="3" borderId="15" xfId="0" applyNumberFormat="1" applyFont="1" applyFill="1" applyBorder="1" applyAlignment="1">
      <alignment vertical="center"/>
    </xf>
    <xf numFmtId="1" fontId="10" fillId="3" borderId="4" xfId="0" applyNumberFormat="1" applyFont="1" applyFill="1" applyBorder="1" applyAlignment="1">
      <alignment vertical="center"/>
    </xf>
    <xf numFmtId="1" fontId="10" fillId="3" borderId="0" xfId="0" applyNumberFormat="1" applyFont="1" applyFill="1" applyAlignment="1">
      <alignment vertical="center"/>
    </xf>
    <xf numFmtId="165"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6" borderId="5" xfId="0" applyFill="1" applyBorder="1" applyAlignment="1">
      <alignment vertical="center"/>
    </xf>
    <xf numFmtId="0" fontId="0" fillId="6" borderId="2" xfId="0" applyFill="1" applyBorder="1" applyAlignment="1">
      <alignment horizontal="left" vertical="center"/>
    </xf>
    <xf numFmtId="0" fontId="0" fillId="6" borderId="2" xfId="0" applyFill="1" applyBorder="1" applyAlignment="1">
      <alignment vertical="center"/>
    </xf>
    <xf numFmtId="164" fontId="0" fillId="0" borderId="2" xfId="0" applyNumberFormat="1" applyBorder="1" applyAlignment="1">
      <alignment horizontal="center" vertical="center" wrapText="1"/>
    </xf>
    <xf numFmtId="0" fontId="5" fillId="19" borderId="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1" fontId="10" fillId="3" borderId="0" xfId="0" applyNumberFormat="1" applyFont="1" applyFill="1" applyAlignment="1">
      <alignment horizontal="left" vertical="center" indent="1"/>
    </xf>
    <xf numFmtId="43" fontId="0" fillId="0" borderId="0" xfId="0" applyNumberFormat="1" applyAlignment="1">
      <alignment horizontal="left" vertical="center"/>
    </xf>
    <xf numFmtId="0" fontId="0" fillId="0" borderId="4" xfId="0" applyBorder="1" applyAlignment="1">
      <alignment horizontal="center" vertical="center" wrapText="1"/>
    </xf>
    <xf numFmtId="0" fontId="5" fillId="2" borderId="2" xfId="0" applyFont="1" applyFill="1"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left" vertical="center"/>
    </xf>
    <xf numFmtId="0" fontId="14" fillId="0" borderId="0" xfId="0" applyFont="1" applyAlignment="1">
      <alignment horizontal="left" vertical="center"/>
    </xf>
    <xf numFmtId="0" fontId="0" fillId="0" borderId="9" xfId="0" applyBorder="1" applyAlignment="1">
      <alignment horizontal="center" vertical="center" wrapText="1"/>
    </xf>
    <xf numFmtId="0" fontId="7" fillId="10" borderId="2" xfId="0" applyFont="1" applyFill="1" applyBorder="1" applyAlignment="1">
      <alignment horizontal="center" vertical="center"/>
    </xf>
    <xf numFmtId="0" fontId="7" fillId="10" borderId="0" xfId="0" applyFont="1" applyFill="1" applyAlignment="1">
      <alignment horizontal="center" vertical="center"/>
    </xf>
    <xf numFmtId="1" fontId="47" fillId="3" borderId="0" xfId="0" applyNumberFormat="1" applyFont="1" applyFill="1" applyAlignment="1">
      <alignment horizontal="left" vertical="center" indent="1"/>
    </xf>
    <xf numFmtId="0" fontId="11" fillId="0" borderId="0" xfId="0" applyFont="1" applyAlignment="1">
      <alignment vertical="center"/>
    </xf>
    <xf numFmtId="0" fontId="18" fillId="6" borderId="0" xfId="9" applyFont="1" applyFill="1" applyAlignment="1">
      <alignment vertical="center" wrapText="1"/>
    </xf>
    <xf numFmtId="0" fontId="34" fillId="0" borderId="0" xfId="9" applyFont="1" applyAlignment="1">
      <alignment vertical="center" wrapText="1"/>
    </xf>
    <xf numFmtId="0" fontId="18" fillId="6" borderId="0" xfId="9" applyFont="1" applyFill="1" applyAlignment="1">
      <alignment horizontal="left" vertical="center" wrapText="1" indent="1"/>
    </xf>
    <xf numFmtId="0" fontId="34" fillId="0" borderId="0" xfId="9" applyFont="1" applyAlignment="1">
      <alignment horizontal="left" vertical="center" wrapText="1" indent="1"/>
    </xf>
    <xf numFmtId="0" fontId="23" fillId="6" borderId="0" xfId="9" applyFont="1" applyFill="1" applyAlignment="1">
      <alignment vertical="center" wrapText="1"/>
    </xf>
    <xf numFmtId="0" fontId="3" fillId="6" borderId="0" xfId="9" applyFill="1" applyAlignment="1">
      <alignment vertical="center" wrapText="1"/>
    </xf>
    <xf numFmtId="0" fontId="37" fillId="15" borderId="0" xfId="9" applyFont="1" applyFill="1" applyAlignment="1">
      <alignment vertical="center" wrapText="1"/>
    </xf>
    <xf numFmtId="0" fontId="3" fillId="0" borderId="0" xfId="9" applyAlignment="1">
      <alignment wrapText="1"/>
    </xf>
    <xf numFmtId="0" fontId="3" fillId="0" borderId="0" xfId="9" applyAlignment="1">
      <alignment vertical="center" wrapText="1"/>
    </xf>
    <xf numFmtId="0" fontId="33" fillId="6" borderId="0" xfId="9" applyFont="1" applyFill="1" applyAlignment="1">
      <alignment horizontal="left" vertical="center" wrapText="1"/>
    </xf>
    <xf numFmtId="0" fontId="49" fillId="6" borderId="0" xfId="9" applyFont="1" applyFill="1" applyAlignment="1">
      <alignment horizontal="left" wrapText="1"/>
    </xf>
    <xf numFmtId="0" fontId="35" fillId="6" borderId="0" xfId="9" applyFont="1" applyFill="1" applyAlignment="1">
      <alignment vertical="top" wrapText="1"/>
    </xf>
    <xf numFmtId="0" fontId="3" fillId="6" borderId="0" xfId="9" applyFill="1" applyAlignment="1">
      <alignment vertical="top" wrapText="1"/>
    </xf>
    <xf numFmtId="0" fontId="23" fillId="6" borderId="0" xfId="9" applyFont="1" applyFill="1" applyAlignment="1">
      <alignment horizontal="left" vertical="center" wrapText="1" indent="1"/>
    </xf>
    <xf numFmtId="0" fontId="23" fillId="0" borderId="0" xfId="9" applyFont="1" applyAlignment="1">
      <alignment horizontal="left" wrapText="1" indent="1"/>
    </xf>
    <xf numFmtId="0" fontId="3" fillId="0" borderId="0" xfId="9" applyAlignment="1">
      <alignment horizontal="left" wrapText="1" indent="1"/>
    </xf>
    <xf numFmtId="0" fontId="29" fillId="12" borderId="0" xfId="10" applyFont="1" applyFill="1" applyBorder="1" applyAlignment="1">
      <alignment horizontal="left"/>
    </xf>
    <xf numFmtId="0" fontId="3" fillId="6" borderId="0" xfId="9" applyFill="1" applyAlignment="1">
      <alignment wrapText="1"/>
    </xf>
    <xf numFmtId="0" fontId="23" fillId="6" borderId="0" xfId="9" applyFont="1" applyFill="1" applyAlignment="1">
      <alignment horizontal="left" vertical="center" wrapText="1"/>
    </xf>
    <xf numFmtId="0" fontId="53" fillId="0" borderId="0" xfId="0" applyFont="1" applyAlignment="1">
      <alignment horizontal="left"/>
    </xf>
    <xf numFmtId="0" fontId="5" fillId="6" borderId="49" xfId="0" applyFont="1" applyFill="1" applyBorder="1" applyAlignment="1">
      <alignment horizontal="center"/>
    </xf>
    <xf numFmtId="0" fontId="5" fillId="6" borderId="50" xfId="0" applyFont="1" applyFill="1" applyBorder="1" applyAlignment="1">
      <alignment horizontal="center"/>
    </xf>
    <xf numFmtId="0" fontId="5" fillId="6" borderId="51" xfId="0" applyFont="1" applyFill="1" applyBorder="1" applyAlignment="1">
      <alignment horizontal="center"/>
    </xf>
    <xf numFmtId="0" fontId="18" fillId="5" borderId="1" xfId="0" applyFont="1" applyFill="1" applyBorder="1" applyAlignment="1">
      <alignment horizontal="center" vertical="center"/>
    </xf>
    <xf numFmtId="0" fontId="18" fillId="5" borderId="52" xfId="0" applyFont="1" applyFill="1" applyBorder="1" applyAlignment="1">
      <alignment horizontal="center" vertical="center"/>
    </xf>
    <xf numFmtId="0" fontId="0" fillId="6" borderId="0" xfId="0" applyFill="1" applyAlignment="1">
      <alignment horizontal="left" vertical="top"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18" borderId="3" xfId="5" applyNumberFormat="1" applyFont="1" applyFill="1" applyBorder="1" applyAlignment="1">
      <alignment horizontal="center" vertical="center"/>
      <protection locked="0"/>
    </xf>
    <xf numFmtId="0" fontId="4" fillId="18" borderId="30" xfId="5" applyNumberFormat="1" applyFont="1" applyFill="1" applyBorder="1" applyAlignment="1">
      <alignment horizontal="center" vertical="center"/>
      <protection locked="0"/>
    </xf>
    <xf numFmtId="166" fontId="0" fillId="18" borderId="3" xfId="0" applyNumberFormat="1" applyFill="1" applyBorder="1" applyAlignment="1" applyProtection="1">
      <alignment horizontal="center" vertical="center"/>
      <protection locked="0"/>
    </xf>
    <xf numFmtId="166" fontId="0" fillId="18" borderId="30" xfId="0" applyNumberFormat="1" applyFill="1" applyBorder="1" applyAlignment="1" applyProtection="1">
      <alignment horizontal="center" vertical="center"/>
      <protection locked="0"/>
    </xf>
    <xf numFmtId="0" fontId="5" fillId="10" borderId="1"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0" fillId="6" borderId="44" xfId="0" applyFill="1" applyBorder="1" applyAlignment="1" applyProtection="1">
      <alignment horizontal="center" vertical="center"/>
      <protection locked="0"/>
    </xf>
    <xf numFmtId="0" fontId="0" fillId="6" borderId="43" xfId="0" applyFill="1" applyBorder="1" applyAlignment="1" applyProtection="1">
      <alignment horizontal="center" vertical="center"/>
      <protection locked="0"/>
    </xf>
    <xf numFmtId="0" fontId="19" fillId="2" borderId="2" xfId="0" applyFont="1" applyFill="1" applyBorder="1" applyAlignment="1">
      <alignment horizontal="center" vertical="center" wrapText="1"/>
    </xf>
    <xf numFmtId="1" fontId="47" fillId="3" borderId="3" xfId="0" applyNumberFormat="1" applyFont="1" applyFill="1" applyBorder="1" applyAlignment="1">
      <alignment horizontal="left" vertical="center" indent="1"/>
    </xf>
    <xf numFmtId="1" fontId="47" fillId="3" borderId="15" xfId="0" applyNumberFormat="1" applyFont="1" applyFill="1" applyBorder="1" applyAlignment="1">
      <alignment horizontal="left" vertical="center" indent="1"/>
    </xf>
    <xf numFmtId="1" fontId="47" fillId="3" borderId="4" xfId="0" applyNumberFormat="1" applyFont="1" applyFill="1" applyBorder="1" applyAlignment="1">
      <alignment horizontal="left" vertical="center" indent="1"/>
    </xf>
    <xf numFmtId="44" fontId="48" fillId="2" borderId="3" xfId="20" applyFont="1" applyFill="1" applyBorder="1" applyAlignment="1" applyProtection="1">
      <alignment horizontal="center" vertical="center" wrapText="1"/>
    </xf>
    <xf numFmtId="44" fontId="48" fillId="2" borderId="15" xfId="20" applyFont="1" applyFill="1" applyBorder="1" applyAlignment="1" applyProtection="1">
      <alignment horizontal="center" vertical="center" wrapText="1"/>
    </xf>
    <xf numFmtId="44" fontId="48" fillId="2" borderId="4" xfId="20" applyFont="1" applyFill="1" applyBorder="1" applyAlignment="1" applyProtection="1">
      <alignment horizontal="center" vertical="center" wrapText="1"/>
    </xf>
    <xf numFmtId="0" fontId="0" fillId="0" borderId="0" xfId="0" applyAlignment="1">
      <alignment horizontal="center" vertical="center" wrapText="1"/>
    </xf>
    <xf numFmtId="0" fontId="48" fillId="2" borderId="3" xfId="0" applyFont="1" applyFill="1" applyBorder="1" applyAlignment="1">
      <alignment horizontal="center" vertical="center" wrapText="1"/>
    </xf>
    <xf numFmtId="0" fontId="48" fillId="2" borderId="15"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0" fillId="0" borderId="2" xfId="0" applyBorder="1" applyAlignment="1">
      <alignment horizontal="center" vertical="center" wrapText="1"/>
    </xf>
    <xf numFmtId="9" fontId="0" fillId="0" borderId="2" xfId="7" applyFont="1" applyBorder="1" applyAlignment="1" applyProtection="1">
      <alignment horizontal="center" vertical="center" wrapText="1"/>
    </xf>
    <xf numFmtId="171" fontId="52" fillId="19" borderId="2" xfId="19" applyNumberFormat="1" applyFont="1" applyFill="1" applyBorder="1" applyAlignment="1" applyProtection="1">
      <alignment horizontal="center"/>
    </xf>
    <xf numFmtId="0" fontId="0" fillId="4" borderId="2" xfId="0" applyFill="1" applyBorder="1" applyAlignment="1" applyProtection="1">
      <alignment horizontal="left" vertical="center"/>
      <protection locked="0"/>
    </xf>
    <xf numFmtId="164" fontId="0" fillId="0" borderId="5" xfId="0" applyNumberFormat="1" applyBorder="1" applyAlignment="1">
      <alignment horizontal="center" vertical="center" wrapText="1"/>
    </xf>
    <xf numFmtId="164" fontId="0" fillId="0" borderId="6" xfId="0" applyNumberFormat="1" applyBorder="1" applyAlignment="1">
      <alignment horizontal="center" vertical="center" wrapText="1"/>
    </xf>
    <xf numFmtId="0" fontId="0" fillId="4" borderId="2" xfId="0" applyFill="1" applyBorder="1" applyAlignment="1" applyProtection="1">
      <alignment horizontal="left" vertical="center" wrapText="1"/>
      <protection locked="0"/>
    </xf>
    <xf numFmtId="164" fontId="0" fillId="0" borderId="11"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7" xfId="0" applyNumberFormat="1" applyBorder="1" applyAlignment="1">
      <alignment horizontal="center" vertical="center" wrapText="1"/>
    </xf>
    <xf numFmtId="171" fontId="51" fillId="19" borderId="5" xfId="19" applyNumberFormat="1" applyFont="1" applyFill="1" applyBorder="1" applyAlignment="1" applyProtection="1">
      <alignment horizontal="center" vertical="center"/>
    </xf>
    <xf numFmtId="171" fontId="51" fillId="19" borderId="6" xfId="19" applyNumberFormat="1" applyFont="1" applyFill="1" applyBorder="1" applyAlignment="1" applyProtection="1">
      <alignment horizontal="center" vertical="center"/>
    </xf>
    <xf numFmtId="1" fontId="10" fillId="3" borderId="3" xfId="0" applyNumberFormat="1" applyFont="1" applyFill="1" applyBorder="1" applyAlignment="1">
      <alignment horizontal="left" vertical="center" indent="1"/>
    </xf>
    <xf numFmtId="1" fontId="10" fillId="3" borderId="15" xfId="0" applyNumberFormat="1" applyFont="1" applyFill="1" applyBorder="1" applyAlignment="1">
      <alignment horizontal="left" vertical="center" indent="1"/>
    </xf>
    <xf numFmtId="1" fontId="10" fillId="3" borderId="4" xfId="0" applyNumberFormat="1" applyFont="1" applyFill="1" applyBorder="1" applyAlignment="1">
      <alignment horizontal="left" vertical="center" indent="1"/>
    </xf>
    <xf numFmtId="0" fontId="0" fillId="6" borderId="5" xfId="0" applyFill="1" applyBorder="1" applyAlignment="1">
      <alignment horizontal="left" vertical="center" indent="1"/>
    </xf>
    <xf numFmtId="0" fontId="0" fillId="6" borderId="10" xfId="0" applyFill="1" applyBorder="1" applyAlignment="1">
      <alignment horizontal="left" vertical="center" indent="1"/>
    </xf>
    <xf numFmtId="0" fontId="0" fillId="6" borderId="6" xfId="0" applyFill="1" applyBorder="1" applyAlignment="1">
      <alignment horizontal="left" vertical="center" indent="1"/>
    </xf>
    <xf numFmtId="0" fontId="0" fillId="6" borderId="5" xfId="0" applyFill="1" applyBorder="1" applyAlignment="1">
      <alignment horizontal="left" vertical="center"/>
    </xf>
    <xf numFmtId="0" fontId="0" fillId="6" borderId="6" xfId="0" applyFill="1" applyBorder="1" applyAlignment="1">
      <alignment horizontal="left" vertical="center"/>
    </xf>
    <xf numFmtId="0" fontId="7" fillId="10" borderId="2" xfId="0" applyFont="1" applyFill="1" applyBorder="1" applyAlignment="1">
      <alignment vertical="center"/>
    </xf>
    <xf numFmtId="9" fontId="0" fillId="0" borderId="5" xfId="7" applyFont="1" applyBorder="1" applyAlignment="1" applyProtection="1">
      <alignment horizontal="center" vertical="center" wrapText="1"/>
    </xf>
    <xf numFmtId="9" fontId="0" fillId="0" borderId="6" xfId="7" applyFont="1" applyBorder="1" applyAlignment="1" applyProtection="1">
      <alignment horizontal="center" vertical="center" wrapText="1"/>
    </xf>
    <xf numFmtId="9" fontId="0" fillId="0" borderId="5" xfId="0" applyNumberFormat="1" applyBorder="1" applyAlignment="1">
      <alignment horizontal="center" vertical="center" wrapText="1"/>
    </xf>
    <xf numFmtId="9" fontId="0" fillId="0" borderId="6" xfId="0" applyNumberFormat="1" applyBorder="1" applyAlignment="1">
      <alignment horizontal="center" vertical="center" wrapText="1"/>
    </xf>
    <xf numFmtId="166" fontId="0" fillId="0" borderId="5" xfId="0" applyNumberFormat="1" applyBorder="1" applyAlignment="1">
      <alignment horizontal="center" vertical="center" wrapText="1"/>
    </xf>
    <xf numFmtId="166" fontId="0" fillId="0" borderId="6" xfId="0" applyNumberFormat="1"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164" fontId="0" fillId="0" borderId="2" xfId="0" applyNumberFormat="1" applyBorder="1" applyAlignment="1">
      <alignment horizontal="center" vertical="center" wrapText="1"/>
    </xf>
    <xf numFmtId="0" fontId="0" fillId="6" borderId="5" xfId="0" applyFill="1" applyBorder="1" applyAlignment="1">
      <alignment horizontal="left" vertical="center" wrapText="1" indent="1"/>
    </xf>
    <xf numFmtId="0" fontId="0" fillId="6" borderId="10" xfId="0" applyFill="1" applyBorder="1" applyAlignment="1">
      <alignment horizontal="left" vertical="center" wrapText="1" indent="1"/>
    </xf>
    <xf numFmtId="0" fontId="0" fillId="6" borderId="6" xfId="0" applyFill="1" applyBorder="1" applyAlignment="1">
      <alignment horizontal="left" vertical="center" wrapText="1" indent="1"/>
    </xf>
    <xf numFmtId="0" fontId="19" fillId="10" borderId="2" xfId="0" applyFont="1" applyFill="1" applyBorder="1" applyAlignment="1">
      <alignment horizontal="left" vertical="center"/>
    </xf>
    <xf numFmtId="171" fontId="52" fillId="19" borderId="2" xfId="19" applyNumberFormat="1" applyFont="1" applyFill="1" applyBorder="1" applyAlignment="1" applyProtection="1">
      <alignment horizontal="center" vertical="center"/>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1" fontId="54" fillId="3" borderId="3" xfId="0" applyNumberFormat="1" applyFont="1" applyFill="1" applyBorder="1" applyAlignment="1">
      <alignment horizontal="left" vertical="center" indent="1"/>
    </xf>
    <xf numFmtId="1" fontId="54" fillId="3" borderId="15" xfId="0" applyNumberFormat="1" applyFont="1" applyFill="1" applyBorder="1" applyAlignment="1">
      <alignment horizontal="left" vertical="center" indent="1"/>
    </xf>
    <xf numFmtId="1" fontId="54" fillId="3" borderId="4" xfId="0" applyNumberFormat="1" applyFont="1" applyFill="1" applyBorder="1" applyAlignment="1">
      <alignment horizontal="left" vertical="center" indent="1"/>
    </xf>
    <xf numFmtId="164" fontId="0" fillId="0" borderId="10" xfId="0" applyNumberFormat="1" applyBorder="1" applyAlignment="1">
      <alignment horizontal="center" vertical="center" wrapText="1"/>
    </xf>
    <xf numFmtId="0" fontId="5" fillId="19" borderId="5"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cellXfs>
  <cellStyles count="21">
    <cellStyle name="Check" xfId="11" xr:uid="{CAA42B19-DC07-44C6-916A-9F642099DDD9}"/>
    <cellStyle name="Comma" xfId="19" builtinId="3"/>
    <cellStyle name="Currency" xfId="20" builtinId="4"/>
    <cellStyle name="Heading 1" xfId="16" builtinId="16"/>
    <cellStyle name="Heading 1 2" xfId="13" xr:uid="{C9611416-9335-41AC-81BB-D4D22135607F}"/>
    <cellStyle name="Heading 2" xfId="1" builtinId="17"/>
    <cellStyle name="Heading 3 2" xfId="2" xr:uid="{00000000-0005-0000-0000-000002000000}"/>
    <cellStyle name="Heading 4 2" xfId="12" xr:uid="{2DA44681-3931-4754-8CAE-3DBC896BF3A0}"/>
    <cellStyle name="Hyperlink 2" xfId="10" xr:uid="{E51A0080-9BBF-478A-A9C3-63ECA6F185D1}"/>
    <cellStyle name="Input % 2dp" xfId="3" xr:uid="{00000000-0005-0000-0000-000004000000}"/>
    <cellStyle name="Input Amount" xfId="4" xr:uid="{00000000-0005-0000-0000-000005000000}"/>
    <cellStyle name="Input Dec 2dp" xfId="5" xr:uid="{00000000-0005-0000-0000-000006000000}"/>
    <cellStyle name="Input List" xfId="14" xr:uid="{CF814156-3BFA-482E-8954-FC12AE77330B}"/>
    <cellStyle name="Normal" xfId="0" builtinId="0"/>
    <cellStyle name="Normal 2" xfId="6" xr:uid="{00000000-0005-0000-0000-000008000000}"/>
    <cellStyle name="Normal 3" xfId="9" xr:uid="{FB553971-E762-40A6-AF1D-368A23523B84}"/>
    <cellStyle name="Normal 3 2" xfId="18" xr:uid="{5CC2688E-2F7F-4078-8366-8CDCF99DCE37}"/>
    <cellStyle name="Normal 4" xfId="17" xr:uid="{E4C4B8F6-79A3-4ACC-BEEA-8AE4454CD099}"/>
    <cellStyle name="Percent" xfId="7" builtinId="5"/>
    <cellStyle name="System" xfId="15" xr:uid="{D878B2A6-B7D0-4317-8DA7-FF1386D09D9F}"/>
    <cellStyle name="Unused" xfId="8" xr:uid="{00000000-0005-0000-0000-00000A000000}"/>
  </cellStyles>
  <dxfs count="56">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0000"/>
        </patternFill>
      </fill>
    </dxf>
    <dxf>
      <fill>
        <patternFill>
          <bgColor theme="2"/>
        </patternFill>
      </fill>
    </dxf>
    <dxf>
      <fill>
        <patternFill>
          <bgColor rgb="FF92D050"/>
        </patternFill>
      </fill>
    </dxf>
    <dxf>
      <fill>
        <patternFill>
          <bgColor rgb="FF92D050"/>
        </patternFill>
      </fill>
    </dxf>
    <dxf>
      <fill>
        <patternFill>
          <bgColor rgb="FFFF0000"/>
        </patternFill>
      </fill>
    </dxf>
    <dxf>
      <fill>
        <patternFill>
          <bgColor theme="2"/>
        </patternFill>
      </fill>
    </dxf>
    <dxf>
      <fill>
        <patternFill>
          <bgColor rgb="FFFFC000"/>
        </patternFill>
      </fill>
    </dxf>
    <dxf>
      <fill>
        <patternFill>
          <bgColor theme="2"/>
        </patternFill>
      </fill>
    </dxf>
    <dxf>
      <fill>
        <patternFill>
          <bgColor rgb="FFFFC000"/>
        </patternFill>
      </fill>
    </dxf>
    <dxf>
      <fill>
        <patternFill>
          <bgColor rgb="FF92D050"/>
        </patternFill>
      </fill>
    </dxf>
    <dxf>
      <fill>
        <patternFill>
          <bgColor rgb="FFFF0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FFC000"/>
        </patternFill>
      </fill>
    </dxf>
    <dxf>
      <fill>
        <patternFill>
          <bgColor theme="2"/>
        </patternFill>
      </fill>
    </dxf>
    <dxf>
      <fill>
        <patternFill>
          <bgColor rgb="FFFF0000"/>
        </patternFill>
      </fill>
    </dxf>
    <dxf>
      <fill>
        <patternFill>
          <bgColor rgb="FFFF0000"/>
        </patternFill>
      </fill>
    </dxf>
    <dxf>
      <fill>
        <patternFill>
          <bgColor theme="2"/>
        </patternFill>
      </fill>
    </dxf>
    <dxf>
      <fill>
        <patternFill>
          <bgColor rgb="FFFFC000"/>
        </patternFill>
      </fill>
    </dxf>
    <dxf>
      <fill>
        <patternFill>
          <bgColor rgb="FF92D050"/>
        </patternFill>
      </fill>
    </dxf>
    <dxf>
      <fill>
        <patternFill>
          <bgColor rgb="FFFF0000"/>
        </patternFill>
      </fill>
    </dxf>
    <dxf>
      <fill>
        <patternFill>
          <bgColor theme="2"/>
        </patternFill>
      </fill>
    </dxf>
    <dxf>
      <fill>
        <patternFill>
          <bgColor rgb="FFFFC000"/>
        </patternFill>
      </fill>
    </dxf>
    <dxf>
      <fill>
        <patternFill>
          <bgColor rgb="FF92D05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theme="2"/>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theme="2"/>
        </patternFill>
      </fill>
    </dxf>
    <dxf>
      <fill>
        <patternFill>
          <bgColor rgb="FFFFC000"/>
        </patternFill>
      </fill>
    </dxf>
    <dxf>
      <fill>
        <patternFill>
          <bgColor rgb="FF92D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font>
      <fill>
        <patternFill>
          <bgColor rgb="FFFFFFCC"/>
        </patternFill>
      </fill>
    </dxf>
    <dxf>
      <fill>
        <patternFill>
          <bgColor rgb="FFFFFFCC"/>
        </patternFill>
      </fill>
    </dxf>
    <dxf>
      <fill>
        <patternFill>
          <bgColor rgb="FFFFFFCC"/>
        </patternFill>
      </fill>
    </dxf>
    <dxf>
      <font>
        <b/>
        <i/>
      </font>
      <fill>
        <patternFill>
          <bgColor rgb="FFFFFF00"/>
        </patternFill>
      </fill>
    </dxf>
    <dxf>
      <font>
        <b/>
        <i/>
      </font>
      <fill>
        <patternFill>
          <bgColor rgb="FFFFFFCC"/>
        </patternFill>
      </fill>
    </dxf>
    <dxf>
      <fill>
        <patternFill>
          <bgColor rgb="FFFF0000"/>
        </patternFill>
      </fill>
    </dxf>
    <dxf>
      <fill>
        <patternFill>
          <bgColor rgb="FFFFC000"/>
        </patternFill>
      </fill>
    </dxf>
    <dxf>
      <fill>
        <patternFill>
          <bgColor rgb="FF00B050"/>
        </patternFill>
      </fill>
    </dxf>
  </dxfs>
  <tableStyles count="1" defaultTableStyle="TableStyleMedium9" defaultPivotStyle="PivotStyleLight16">
    <tableStyle name="Invisible" pivot="0" table="0" count="0" xr9:uid="{B4B64F93-649D-4E76-BC6C-8AC5E1F495B1}"/>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Mgt_Info/Productivity%20and%20Skills/Productivity%20and%20Skills/Procurement/Due%20Diligence%20Review%20(GW)/Financial_viability_risk_assessment_tool_v4.3.1_v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Authority Instructions"/>
      <sheetName val="Bidder Instructions"/>
      <sheetName val="Authority RAG Thresholds"/>
      <sheetName val="Metric Definitions"/>
      <sheetName val="1.1a Lead Financial Input"/>
      <sheetName val="1.1b Lead Financial Input"/>
      <sheetName val="1.2a Subcontractor Input"/>
      <sheetName val="1.2b Subcontractor Input"/>
      <sheetName val="2.1 Lead Ancillary Input "/>
      <sheetName val="2.2 Subcontractor Ancillary Inp"/>
      <sheetName val="3.1 Lead Bidder Assessment"/>
      <sheetName val="3.2 Immediate Parent Assmt"/>
      <sheetName val="3.3 Ultimate Parent Assmt"/>
      <sheetName val="3.4 Subcontractor #1 Assmt"/>
      <sheetName val="3.5 Subcontractor #2 Assmt"/>
      <sheetName val="3.6 Subcontractor #3 Assmt"/>
      <sheetName val="Admin&gt;&gt;"/>
      <sheetName val="Setup"/>
      <sheetName val="SysConfig"/>
    </sheetNames>
    <sheetDataSet>
      <sheetData sheetId="0">
        <row r="34">
          <cell r="H34">
            <v>0</v>
          </cell>
          <cell r="I3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7">
          <cell r="F17" t="str">
            <v>Financial Viability Risk Assessment Template</v>
          </cell>
        </row>
        <row r="22">
          <cell r="F22" t="str">
            <v>OFFICIAL</v>
          </cell>
        </row>
      </sheetData>
      <sheetData sheetId="19">
        <row r="59">
          <cell r="F59">
            <v>2</v>
          </cell>
        </row>
        <row r="61">
          <cell r="F61" t="str">
            <v>All Checks OK</v>
          </cell>
        </row>
      </sheetData>
    </sheetDataSet>
  </externalBook>
</externalLink>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DAE-E916-4B1A-97B9-1714071AB71A}">
  <sheetPr>
    <tabColor theme="7" tint="0.79998168889431442"/>
  </sheetPr>
  <dimension ref="A1:L75"/>
  <sheetViews>
    <sheetView showGridLines="0" workbookViewId="0">
      <selection activeCell="B14" sqref="B14:I14"/>
    </sheetView>
  </sheetViews>
  <sheetFormatPr defaultColWidth="0" defaultRowHeight="14.5" zeroHeight="1" outlineLevelRow="1" x14ac:dyDescent="0.35"/>
  <cols>
    <col min="1" max="1" width="11.7265625" style="5" customWidth="1"/>
    <col min="2" max="2" width="39" style="5" customWidth="1"/>
    <col min="3" max="3" width="14.7265625" style="5" customWidth="1"/>
    <col min="4" max="4" width="21.26953125" style="5" customWidth="1"/>
    <col min="5" max="5" width="37.453125" style="5" bestFit="1" customWidth="1"/>
    <col min="6" max="6" width="14.7265625" style="5" customWidth="1"/>
    <col min="7" max="7" width="16.7265625" style="5" customWidth="1"/>
    <col min="8" max="8" width="19.26953125" style="5" customWidth="1"/>
    <col min="9" max="9" width="20.26953125" style="5" customWidth="1"/>
    <col min="10" max="10" width="8.26953125" style="5" customWidth="1"/>
    <col min="11" max="12" width="0" style="5" hidden="1" customWidth="1"/>
    <col min="13" max="16384" width="8.26953125" style="5" hidden="1"/>
  </cols>
  <sheetData>
    <row r="1" spans="1:10" x14ac:dyDescent="0.35">
      <c r="A1" s="4"/>
      <c r="B1" s="3"/>
      <c r="C1" s="3"/>
      <c r="D1" s="3"/>
      <c r="E1" s="3"/>
      <c r="F1" s="3"/>
      <c r="G1" s="3"/>
      <c r="H1" s="3"/>
      <c r="I1" s="3"/>
      <c r="J1" s="3"/>
    </row>
    <row r="2" spans="1:10" x14ac:dyDescent="0.35">
      <c r="A2" s="6" t="s">
        <v>0</v>
      </c>
      <c r="B2" s="3"/>
      <c r="C2" s="3"/>
      <c r="D2" s="3"/>
      <c r="E2" s="3"/>
      <c r="F2" s="3"/>
      <c r="G2" s="3"/>
      <c r="H2" s="3"/>
      <c r="I2" s="3"/>
      <c r="J2" s="3"/>
    </row>
    <row r="3" spans="1:10" x14ac:dyDescent="0.35">
      <c r="A3" s="7" t="s">
        <v>1</v>
      </c>
      <c r="B3" s="3"/>
      <c r="C3" s="3"/>
      <c r="D3" s="3"/>
      <c r="E3" s="3"/>
      <c r="F3" s="3"/>
      <c r="G3" s="3"/>
      <c r="H3" s="3"/>
      <c r="I3" s="3"/>
      <c r="J3" s="3"/>
    </row>
    <row r="4" spans="1:10" x14ac:dyDescent="0.35">
      <c r="A4" s="4" t="s">
        <v>2</v>
      </c>
      <c r="B4" s="3"/>
      <c r="C4" s="3"/>
      <c r="D4" s="3"/>
      <c r="E4" s="3"/>
      <c r="F4" s="3"/>
      <c r="G4" s="3"/>
      <c r="H4" s="3"/>
      <c r="I4" s="3"/>
      <c r="J4" s="3"/>
    </row>
    <row r="5" spans="1:10" x14ac:dyDescent="0.35">
      <c r="A5" s="8" t="s">
        <v>3</v>
      </c>
      <c r="B5" s="3"/>
      <c r="C5" s="3"/>
      <c r="D5" s="3"/>
      <c r="E5" s="3"/>
      <c r="F5" s="3"/>
      <c r="G5" s="3"/>
      <c r="H5" s="3"/>
      <c r="I5" s="3"/>
      <c r="J5" s="3"/>
    </row>
    <row r="6" spans="1:10" x14ac:dyDescent="0.35">
      <c r="A6" s="169"/>
      <c r="B6" s="169"/>
      <c r="C6" s="8"/>
      <c r="D6" s="8"/>
      <c r="E6" s="3"/>
      <c r="F6" s="3"/>
      <c r="G6" s="3"/>
      <c r="H6" s="3"/>
      <c r="I6" s="3"/>
      <c r="J6" s="3"/>
    </row>
    <row r="7" spans="1:10" x14ac:dyDescent="0.35">
      <c r="A7" s="3"/>
      <c r="B7" s="3"/>
      <c r="C7" s="3"/>
      <c r="D7" s="3"/>
      <c r="E7" s="3"/>
      <c r="F7" s="3"/>
      <c r="G7" s="3"/>
      <c r="H7" s="3"/>
      <c r="I7" s="3"/>
      <c r="J7" s="3"/>
    </row>
    <row r="8" spans="1:10" x14ac:dyDescent="0.35">
      <c r="A8" s="9"/>
      <c r="B8" s="9"/>
      <c r="C8" s="9"/>
      <c r="D8" s="9"/>
      <c r="E8" s="9"/>
      <c r="F8" s="9"/>
      <c r="G8" s="3"/>
      <c r="H8" s="3"/>
      <c r="I8" s="3"/>
      <c r="J8" s="3"/>
    </row>
    <row r="9" spans="1:10" ht="15.5" x14ac:dyDescent="0.35">
      <c r="A9" s="11"/>
      <c r="B9" s="11"/>
      <c r="C9" s="11"/>
      <c r="D9" s="11"/>
      <c r="E9" s="11"/>
      <c r="F9" s="11"/>
      <c r="G9" s="11"/>
      <c r="H9" s="11"/>
      <c r="I9" s="11"/>
      <c r="J9" s="10"/>
    </row>
    <row r="10" spans="1:10" ht="15.5" x14ac:dyDescent="0.35">
      <c r="A10" s="12"/>
      <c r="B10" s="12" t="s">
        <v>4</v>
      </c>
      <c r="C10" s="12"/>
      <c r="D10" s="12"/>
      <c r="E10" s="12"/>
      <c r="F10" s="12"/>
      <c r="G10" s="12"/>
      <c r="H10" s="12"/>
      <c r="I10" s="12"/>
      <c r="J10" s="10"/>
    </row>
    <row r="11" spans="1:10" s="14" customFormat="1" ht="11.5" x14ac:dyDescent="0.25">
      <c r="A11" s="13"/>
      <c r="B11" s="13"/>
      <c r="C11" s="13"/>
      <c r="D11" s="13"/>
      <c r="E11" s="13"/>
      <c r="F11" s="13"/>
      <c r="G11" s="13"/>
      <c r="H11" s="13"/>
      <c r="I11" s="13"/>
      <c r="J11" s="13"/>
    </row>
    <row r="12" spans="1:10" ht="56.15" customHeight="1" x14ac:dyDescent="0.35">
      <c r="A12" s="15"/>
      <c r="B12" s="153" t="s">
        <v>5</v>
      </c>
      <c r="C12" s="170"/>
      <c r="D12" s="170"/>
      <c r="E12" s="170"/>
      <c r="F12" s="170"/>
      <c r="G12" s="170"/>
      <c r="H12" s="170"/>
      <c r="I12" s="170"/>
      <c r="J12" s="10"/>
    </row>
    <row r="13" spans="1:10" ht="51" customHeight="1" x14ac:dyDescent="0.35">
      <c r="A13" s="15"/>
      <c r="B13" s="157" t="s">
        <v>6</v>
      </c>
      <c r="C13" s="157"/>
      <c r="D13" s="157"/>
      <c r="E13" s="157"/>
      <c r="F13" s="157"/>
      <c r="G13" s="157"/>
      <c r="H13" s="157"/>
      <c r="I13" s="157"/>
      <c r="J13" s="10"/>
    </row>
    <row r="14" spans="1:10" ht="48" customHeight="1" x14ac:dyDescent="0.35">
      <c r="A14" s="15"/>
      <c r="B14" s="171" t="s">
        <v>7</v>
      </c>
      <c r="C14" s="171"/>
      <c r="D14" s="171"/>
      <c r="E14" s="171"/>
      <c r="F14" s="171"/>
      <c r="G14" s="171"/>
      <c r="H14" s="171"/>
      <c r="I14" s="171"/>
      <c r="J14" s="10"/>
    </row>
    <row r="15" spans="1:10" ht="15.5" x14ac:dyDescent="0.35">
      <c r="A15" s="15"/>
      <c r="B15" s="16"/>
      <c r="C15" s="16"/>
      <c r="D15" s="16"/>
      <c r="E15" s="16"/>
      <c r="F15" s="16"/>
      <c r="G15" s="16"/>
      <c r="H15" s="16"/>
      <c r="I15" s="16"/>
      <c r="J15" s="10"/>
    </row>
    <row r="16" spans="1:10" ht="15.5" x14ac:dyDescent="0.35">
      <c r="A16" s="12"/>
      <c r="B16" s="12" t="s">
        <v>8</v>
      </c>
      <c r="C16" s="12"/>
      <c r="D16" s="12"/>
      <c r="E16" s="12"/>
      <c r="F16" s="12"/>
      <c r="G16" s="12"/>
      <c r="H16" s="12"/>
      <c r="I16" s="12"/>
      <c r="J16" s="10"/>
    </row>
    <row r="17" spans="1:10" x14ac:dyDescent="0.35">
      <c r="A17" s="10"/>
      <c r="B17" s="10"/>
      <c r="C17" s="10"/>
      <c r="D17" s="10"/>
      <c r="E17" s="10"/>
      <c r="F17" s="10"/>
      <c r="G17" s="10"/>
      <c r="H17" s="10"/>
      <c r="I17" s="10"/>
      <c r="J17" s="10"/>
    </row>
    <row r="18" spans="1:10" ht="17.5" thickBot="1" x14ac:dyDescent="0.4">
      <c r="A18" s="17"/>
      <c r="B18" s="17" t="s">
        <v>4</v>
      </c>
      <c r="C18" s="17"/>
      <c r="D18" s="17"/>
      <c r="E18" s="17"/>
      <c r="F18" s="17"/>
      <c r="G18" s="17"/>
      <c r="H18" s="17"/>
      <c r="I18" s="17"/>
      <c r="J18" s="10"/>
    </row>
    <row r="19" spans="1:10" ht="16" outlineLevel="1" thickTop="1" x14ac:dyDescent="0.35">
      <c r="A19" s="15"/>
      <c r="B19" s="162" t="s">
        <v>9</v>
      </c>
      <c r="C19" s="163"/>
      <c r="D19" s="163"/>
      <c r="E19" s="163"/>
      <c r="F19" s="163"/>
      <c r="G19" s="163"/>
      <c r="H19" s="10"/>
    </row>
    <row r="20" spans="1:10" ht="15.5" x14ac:dyDescent="0.35">
      <c r="A20" s="15"/>
      <c r="B20" s="18"/>
      <c r="C20" s="11"/>
      <c r="D20" s="11"/>
      <c r="E20" s="11"/>
      <c r="F20" s="11"/>
      <c r="G20" s="11"/>
      <c r="H20" s="11"/>
      <c r="I20" s="11"/>
      <c r="J20" s="10"/>
    </row>
    <row r="21" spans="1:10" ht="17.5" thickBot="1" x14ac:dyDescent="0.4">
      <c r="A21" s="17"/>
      <c r="B21" s="17" t="s">
        <v>10</v>
      </c>
      <c r="C21" s="17"/>
      <c r="D21" s="17"/>
      <c r="E21" s="17"/>
      <c r="F21" s="17"/>
      <c r="G21" s="17"/>
      <c r="H21" s="17"/>
      <c r="I21" s="17"/>
      <c r="J21" s="10"/>
    </row>
    <row r="22" spans="1:10" ht="15" thickTop="1" x14ac:dyDescent="0.35">
      <c r="A22" s="10"/>
      <c r="B22" s="10"/>
      <c r="C22" s="10"/>
      <c r="D22" s="10"/>
      <c r="E22" s="10"/>
      <c r="F22" s="10"/>
      <c r="G22" s="10"/>
      <c r="H22" s="10"/>
      <c r="I22" s="10"/>
      <c r="J22" s="10"/>
    </row>
    <row r="23" spans="1:10" ht="15.5" outlineLevel="1" x14ac:dyDescent="0.35">
      <c r="A23" s="19"/>
      <c r="B23" s="164" t="s">
        <v>11</v>
      </c>
      <c r="C23" s="165"/>
      <c r="D23" s="165"/>
      <c r="E23" s="165"/>
      <c r="F23" s="165"/>
      <c r="G23" s="165"/>
      <c r="H23" s="165"/>
      <c r="I23" s="165"/>
      <c r="J23" s="10"/>
    </row>
    <row r="24" spans="1:10" ht="15.5" outlineLevel="1" x14ac:dyDescent="0.35">
      <c r="A24" s="15"/>
      <c r="B24" s="20" t="s">
        <v>12</v>
      </c>
      <c r="C24" s="166" t="s">
        <v>13</v>
      </c>
      <c r="D24" s="167"/>
      <c r="E24" s="167"/>
      <c r="F24" s="167"/>
      <c r="G24" s="167"/>
      <c r="H24" s="167"/>
      <c r="I24" s="167"/>
      <c r="J24" s="10"/>
    </row>
    <row r="25" spans="1:10" ht="15.5" outlineLevel="1" x14ac:dyDescent="0.35">
      <c r="A25" s="15"/>
      <c r="B25" s="21" t="s">
        <v>14</v>
      </c>
      <c r="C25" s="166" t="s">
        <v>15</v>
      </c>
      <c r="D25" s="168"/>
      <c r="E25" s="168"/>
      <c r="F25" s="168"/>
      <c r="G25" s="168"/>
      <c r="H25" s="168"/>
      <c r="I25" s="168"/>
      <c r="J25" s="10"/>
    </row>
    <row r="26" spans="1:10" ht="15.5" x14ac:dyDescent="0.35">
      <c r="A26" s="15"/>
      <c r="B26" s="11"/>
      <c r="C26" s="11"/>
      <c r="D26" s="11"/>
      <c r="E26" s="11"/>
      <c r="F26" s="11"/>
      <c r="G26" s="11"/>
      <c r="H26" s="11"/>
      <c r="I26" s="11"/>
      <c r="J26" s="10"/>
    </row>
    <row r="27" spans="1:10" ht="15.5" x14ac:dyDescent="0.35">
      <c r="A27" s="15"/>
      <c r="B27" s="11"/>
      <c r="C27" s="11"/>
      <c r="D27" s="11"/>
      <c r="E27" s="11"/>
      <c r="F27" s="11"/>
      <c r="G27" s="11"/>
      <c r="H27" s="11"/>
      <c r="I27" s="11"/>
      <c r="J27" s="10"/>
    </row>
    <row r="28" spans="1:10" ht="17.5" thickBot="1" x14ac:dyDescent="0.4">
      <c r="A28" s="17"/>
      <c r="B28" s="17" t="s">
        <v>16</v>
      </c>
      <c r="C28" s="17"/>
      <c r="D28" s="17"/>
      <c r="E28" s="17"/>
      <c r="F28" s="17"/>
      <c r="G28" s="17"/>
      <c r="H28" s="17"/>
      <c r="I28" s="17"/>
      <c r="J28" s="10"/>
    </row>
    <row r="29" spans="1:10" ht="16" thickTop="1" x14ac:dyDescent="0.35">
      <c r="A29" s="22"/>
      <c r="B29" s="11"/>
      <c r="C29" s="11"/>
      <c r="D29" s="11"/>
      <c r="E29" s="11"/>
      <c r="F29" s="11"/>
      <c r="G29" s="11"/>
      <c r="H29" s="11"/>
      <c r="I29" s="11"/>
      <c r="J29" s="10"/>
    </row>
    <row r="30" spans="1:10" ht="93" customHeight="1" outlineLevel="1" x14ac:dyDescent="0.35">
      <c r="A30" s="15"/>
      <c r="B30" s="153" t="s">
        <v>17</v>
      </c>
      <c r="C30" s="154"/>
      <c r="D30" s="154"/>
      <c r="E30" s="154"/>
      <c r="F30" s="154"/>
      <c r="G30" s="154"/>
      <c r="H30" s="154"/>
      <c r="I30" s="154"/>
      <c r="J30" s="10"/>
    </row>
    <row r="31" spans="1:10" ht="15.5" hidden="1" outlineLevel="1" x14ac:dyDescent="0.35">
      <c r="A31" s="15"/>
      <c r="B31" s="11"/>
      <c r="C31" s="23"/>
      <c r="D31" s="23"/>
      <c r="E31" s="23"/>
      <c r="F31" s="23"/>
      <c r="G31" s="23"/>
      <c r="H31" s="23"/>
      <c r="I31" s="23"/>
      <c r="J31" s="10"/>
    </row>
    <row r="32" spans="1:10" ht="15.5" outlineLevel="1" x14ac:dyDescent="0.35">
      <c r="A32" s="15"/>
      <c r="B32" s="33" t="s">
        <v>18</v>
      </c>
      <c r="C32" s="155" t="s">
        <v>19</v>
      </c>
      <c r="D32" s="156"/>
      <c r="E32" s="156"/>
      <c r="F32" s="156"/>
      <c r="G32" s="156"/>
      <c r="H32" s="156"/>
      <c r="I32" s="156"/>
      <c r="J32" s="10"/>
    </row>
    <row r="33" spans="1:10" ht="15.5" outlineLevel="1" x14ac:dyDescent="0.35">
      <c r="A33" s="15"/>
      <c r="B33" s="11"/>
      <c r="C33" s="23"/>
      <c r="D33" s="23"/>
      <c r="E33" s="23"/>
      <c r="F33" s="23"/>
      <c r="G33" s="23"/>
      <c r="H33" s="23"/>
      <c r="I33" s="23"/>
      <c r="J33" s="10"/>
    </row>
    <row r="34" spans="1:10" ht="15.5" outlineLevel="1" x14ac:dyDescent="0.35">
      <c r="A34" s="15"/>
      <c r="B34" s="25" t="s">
        <v>20</v>
      </c>
      <c r="C34" s="155" t="s">
        <v>21</v>
      </c>
      <c r="D34" s="156"/>
      <c r="E34" s="156"/>
      <c r="F34" s="156"/>
      <c r="G34" s="156"/>
      <c r="H34" s="156"/>
      <c r="I34" s="156"/>
      <c r="J34" s="10"/>
    </row>
    <row r="35" spans="1:10" ht="15.5" outlineLevel="1" x14ac:dyDescent="0.35">
      <c r="A35" s="15"/>
      <c r="B35" s="24"/>
      <c r="C35" s="23"/>
      <c r="D35" s="23"/>
      <c r="E35" s="23"/>
      <c r="F35" s="23"/>
      <c r="G35" s="23"/>
      <c r="H35" s="23"/>
      <c r="I35" s="23"/>
      <c r="J35" s="10"/>
    </row>
    <row r="36" spans="1:10" ht="15.5" outlineLevel="1" x14ac:dyDescent="0.35">
      <c r="A36" s="15"/>
      <c r="B36" s="25" t="s">
        <v>22</v>
      </c>
      <c r="C36" s="155" t="s">
        <v>23</v>
      </c>
      <c r="D36" s="156"/>
      <c r="E36" s="156"/>
      <c r="F36" s="156"/>
      <c r="G36" s="156"/>
      <c r="H36" s="156"/>
      <c r="I36" s="156"/>
      <c r="J36" s="10"/>
    </row>
    <row r="37" spans="1:10" ht="34.5" customHeight="1" outlineLevel="1" x14ac:dyDescent="0.35">
      <c r="A37" s="15"/>
      <c r="B37" s="153" t="s">
        <v>24</v>
      </c>
      <c r="C37" s="154"/>
      <c r="D37" s="154"/>
      <c r="E37" s="154"/>
      <c r="F37" s="154"/>
      <c r="G37" s="154"/>
      <c r="H37" s="154"/>
      <c r="I37" s="154"/>
      <c r="J37" s="10"/>
    </row>
    <row r="38" spans="1:10" ht="15.5" outlineLevel="1" x14ac:dyDescent="0.35">
      <c r="A38" s="15"/>
      <c r="B38" s="26"/>
      <c r="C38" s="11"/>
      <c r="D38" s="11"/>
      <c r="E38" s="11"/>
      <c r="F38" s="27"/>
      <c r="G38" s="11"/>
      <c r="H38" s="11"/>
      <c r="I38" s="11"/>
      <c r="J38" s="10"/>
    </row>
    <row r="39" spans="1:10" ht="15.5" outlineLevel="1" x14ac:dyDescent="0.35">
      <c r="A39" s="15"/>
      <c r="B39" s="159" t="s">
        <v>25</v>
      </c>
      <c r="C39" s="160"/>
      <c r="D39" s="11"/>
      <c r="E39" s="11"/>
      <c r="F39" s="11"/>
      <c r="G39" s="11"/>
      <c r="H39" s="11"/>
      <c r="I39" s="11"/>
      <c r="J39" s="10"/>
    </row>
    <row r="40" spans="1:10" ht="8.65" customHeight="1" outlineLevel="1" x14ac:dyDescent="0.35">
      <c r="A40" s="15"/>
      <c r="B40" s="157"/>
      <c r="C40" s="161"/>
      <c r="D40" s="161"/>
      <c r="E40" s="161"/>
      <c r="F40" s="161"/>
      <c r="G40" s="161"/>
      <c r="H40" s="161"/>
      <c r="I40" s="161"/>
      <c r="J40" s="10"/>
    </row>
    <row r="41" spans="1:10" ht="31.5" customHeight="1" outlineLevel="1" x14ac:dyDescent="0.35">
      <c r="A41" s="15"/>
      <c r="B41" s="157" t="s">
        <v>26</v>
      </c>
      <c r="C41" s="161"/>
      <c r="D41" s="161"/>
      <c r="E41" s="161"/>
      <c r="F41" s="161"/>
      <c r="G41" s="161"/>
      <c r="H41" s="161"/>
      <c r="I41" s="161"/>
      <c r="J41" s="10"/>
    </row>
    <row r="42" spans="1:10" ht="89.65" customHeight="1" outlineLevel="1" x14ac:dyDescent="0.35">
      <c r="A42" s="15"/>
      <c r="B42" s="153" t="s">
        <v>27</v>
      </c>
      <c r="C42" s="154"/>
      <c r="D42" s="154"/>
      <c r="E42" s="154"/>
      <c r="F42" s="154"/>
      <c r="G42" s="154"/>
      <c r="H42" s="154"/>
      <c r="I42" s="154"/>
      <c r="J42" s="10"/>
    </row>
    <row r="43" spans="1:10" ht="17.5" thickBot="1" x14ac:dyDescent="0.4">
      <c r="A43" s="17"/>
      <c r="B43" s="17" t="s">
        <v>28</v>
      </c>
      <c r="C43" s="17"/>
      <c r="D43" s="17"/>
      <c r="E43" s="17"/>
      <c r="F43" s="17"/>
      <c r="G43" s="17"/>
      <c r="H43" s="17"/>
      <c r="I43" s="17"/>
      <c r="J43" s="10"/>
    </row>
    <row r="44" spans="1:10" ht="16" thickTop="1" x14ac:dyDescent="0.35">
      <c r="A44" s="22"/>
      <c r="B44" s="10"/>
      <c r="C44" s="10"/>
      <c r="D44" s="11"/>
      <c r="E44" s="11"/>
      <c r="F44" s="11"/>
      <c r="G44" s="11"/>
      <c r="H44" s="11"/>
      <c r="I44" s="11"/>
      <c r="J44" s="10"/>
    </row>
    <row r="45" spans="1:10" ht="53.15" customHeight="1" x14ac:dyDescent="0.35">
      <c r="A45" s="15"/>
      <c r="B45" s="157" t="s">
        <v>29</v>
      </c>
      <c r="C45" s="158"/>
      <c r="D45" s="158"/>
      <c r="E45" s="158"/>
      <c r="F45" s="158"/>
      <c r="G45" s="158"/>
      <c r="H45" s="158"/>
      <c r="I45" s="158"/>
      <c r="J45" s="10"/>
    </row>
    <row r="46" spans="1:10" ht="16.149999999999999" customHeight="1" x14ac:dyDescent="0.35">
      <c r="A46" s="15"/>
      <c r="B46" s="28"/>
      <c r="C46" s="29"/>
      <c r="D46" s="29"/>
      <c r="E46" s="29"/>
      <c r="F46" s="29"/>
      <c r="G46" s="29"/>
      <c r="H46" s="29"/>
      <c r="I46" s="29"/>
      <c r="J46" s="10"/>
    </row>
    <row r="47" spans="1:10" ht="15.5" x14ac:dyDescent="0.35">
      <c r="A47" s="12"/>
      <c r="B47" s="12"/>
      <c r="C47" s="12"/>
      <c r="D47" s="12"/>
      <c r="E47" s="12"/>
      <c r="F47" s="12"/>
      <c r="G47" s="12"/>
      <c r="H47" s="12"/>
      <c r="I47" s="12"/>
      <c r="J47" s="12"/>
    </row>
    <row r="48" spans="1:10" ht="14.65" customHeight="1" x14ac:dyDescent="0.35">
      <c r="A48" s="10"/>
      <c r="B48" s="10"/>
      <c r="C48" s="10"/>
      <c r="D48" s="10"/>
      <c r="E48" s="10"/>
      <c r="F48" s="10"/>
      <c r="G48" s="10"/>
      <c r="H48" s="10"/>
      <c r="I48" s="10"/>
      <c r="J48" s="10"/>
    </row>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row r="57" s="5" customFormat="1" x14ac:dyDescent="0.35"/>
    <row r="58" s="5" customFormat="1" x14ac:dyDescent="0.35"/>
    <row r="59" s="5" customFormat="1" x14ac:dyDescent="0.35"/>
    <row r="60" s="5" customFormat="1" x14ac:dyDescent="0.35"/>
    <row r="61" s="5" customFormat="1" x14ac:dyDescent="0.35"/>
    <row r="62" s="5" customFormat="1" x14ac:dyDescent="0.35"/>
    <row r="63" s="5" customFormat="1" x14ac:dyDescent="0.35"/>
    <row r="64" s="5" customFormat="1" x14ac:dyDescent="0.35"/>
    <row r="65" s="5" customFormat="1" hidden="1" x14ac:dyDescent="0.35"/>
    <row r="66" s="5" customFormat="1" x14ac:dyDescent="0.35"/>
    <row r="67" s="5" customFormat="1" x14ac:dyDescent="0.35"/>
    <row r="68" s="5" customFormat="1" hidden="1" x14ac:dyDescent="0.35"/>
    <row r="69" s="5" customFormat="1" x14ac:dyDescent="0.35"/>
    <row r="70" x14ac:dyDescent="0.35"/>
    <row r="71" x14ac:dyDescent="0.35"/>
    <row r="72" x14ac:dyDescent="0.35"/>
    <row r="73" x14ac:dyDescent="0.35"/>
    <row r="74" x14ac:dyDescent="0.35"/>
    <row r="75" x14ac:dyDescent="0.35"/>
  </sheetData>
  <sheetProtection algorithmName="SHA-512" hashValue="6TdrmbmJZ+tnkkrxRo1j4wHjnpqgZjdPi2hAZIo6KvnnPHPq83bZ+8UjRkvEbKrausd0uj3KXbdqKRjKo9/+JA==" saltValue="G0swgU1qbf9hlKFFRhUVpw==" spinCount="100000" sheet="1" objects="1" scenarios="1"/>
  <mergeCells count="18">
    <mergeCell ref="B19:G19"/>
    <mergeCell ref="B23:I23"/>
    <mergeCell ref="C24:I24"/>
    <mergeCell ref="C25:I25"/>
    <mergeCell ref="A6:B6"/>
    <mergeCell ref="B12:I12"/>
    <mergeCell ref="B13:I13"/>
    <mergeCell ref="B14:I14"/>
    <mergeCell ref="B30:I30"/>
    <mergeCell ref="C32:I32"/>
    <mergeCell ref="C34:I34"/>
    <mergeCell ref="B45:I45"/>
    <mergeCell ref="C36:I36"/>
    <mergeCell ref="B37:I37"/>
    <mergeCell ref="B39:C39"/>
    <mergeCell ref="B40:I40"/>
    <mergeCell ref="B41:I41"/>
    <mergeCell ref="B42:I42"/>
  </mergeCells>
  <conditionalFormatting sqref="A5">
    <cfRule type="expression" dxfId="55" priority="1">
      <formula>IF(AND(sysChk=0,sysWarn=0),1,0)</formula>
    </cfRule>
    <cfRule type="expression" dxfId="54" priority="2">
      <formula>IF(AND(sysChk=0,sysWarn&lt;&gt;0),1,0)</formula>
    </cfRule>
    <cfRule type="expression" dxfId="53" priority="3">
      <formula>IF(sysChk&lt;&gt;0,1,0)</formula>
    </cfRule>
  </conditionalFormatting>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U56"/>
  <sheetViews>
    <sheetView showGridLines="0" workbookViewId="0">
      <selection activeCell="M15" sqref="M15"/>
    </sheetView>
  </sheetViews>
  <sheetFormatPr defaultColWidth="17.26953125" defaultRowHeight="12.5" outlineLevelCol="1" x14ac:dyDescent="0.25"/>
  <cols>
    <col min="1" max="1" width="6" customWidth="1"/>
    <col min="2" max="2" width="3.453125" style="48" hidden="1" customWidth="1" outlineLevel="1"/>
    <col min="3" max="3" width="8.453125" bestFit="1" customWidth="1" collapsed="1"/>
    <col min="4" max="4" width="15.7265625" bestFit="1" customWidth="1"/>
    <col min="5" max="5" width="3.453125" hidden="1" customWidth="1" outlineLevel="1"/>
    <col min="6" max="6" width="8.7265625" bestFit="1" customWidth="1" collapsed="1"/>
    <col min="7" max="7" width="4.54296875" hidden="1" customWidth="1" outlineLevel="1"/>
    <col min="8" max="8" width="11" bestFit="1" customWidth="1" collapsed="1"/>
    <col min="9" max="9" width="3.453125" hidden="1" customWidth="1" outlineLevel="1"/>
    <col min="10" max="10" width="11.7265625" bestFit="1" customWidth="1" collapsed="1"/>
    <col min="11" max="12" width="6" style="48" customWidth="1"/>
    <col min="13" max="13" width="11.7265625" style="48" bestFit="1" customWidth="1"/>
    <col min="14" max="14" width="25.54296875" style="48" bestFit="1" customWidth="1"/>
    <col min="15" max="15" width="14.453125" style="48" bestFit="1" customWidth="1"/>
    <col min="16" max="17" width="6" style="48" customWidth="1"/>
    <col min="18" max="19" width="6.54296875" style="48" customWidth="1"/>
    <col min="20" max="20" width="16.26953125" bestFit="1" customWidth="1"/>
    <col min="21" max="21" width="10.7265625" bestFit="1" customWidth="1"/>
  </cols>
  <sheetData>
    <row r="1" spans="3:47" ht="13" x14ac:dyDescent="0.3">
      <c r="AB1" s="49"/>
    </row>
    <row r="2" spans="3:47" ht="13" x14ac:dyDescent="0.3">
      <c r="C2" s="172" t="s">
        <v>30</v>
      </c>
      <c r="D2" s="172"/>
      <c r="E2" s="172"/>
      <c r="F2" s="172"/>
      <c r="G2" s="172"/>
      <c r="H2" s="172"/>
      <c r="I2" s="172"/>
      <c r="J2" s="172"/>
      <c r="M2" s="172" t="s">
        <v>31</v>
      </c>
      <c r="N2" s="172"/>
      <c r="O2" s="172"/>
      <c r="P2"/>
      <c r="Q2"/>
      <c r="R2" s="49" t="s">
        <v>32</v>
      </c>
      <c r="S2"/>
    </row>
    <row r="3" spans="3:47" s="48" customFormat="1" ht="13" thickBot="1" x14ac:dyDescent="0.3"/>
    <row r="4" spans="3:47" ht="16" thickBot="1" x14ac:dyDescent="0.4">
      <c r="C4" s="50" t="s">
        <v>33</v>
      </c>
      <c r="D4" s="51" t="s">
        <v>34</v>
      </c>
      <c r="E4" s="51"/>
      <c r="F4" s="51" t="s">
        <v>35</v>
      </c>
      <c r="G4" s="51"/>
      <c r="H4" s="51" t="s">
        <v>36</v>
      </c>
      <c r="I4" s="51"/>
      <c r="J4" s="52" t="s">
        <v>37</v>
      </c>
      <c r="M4" s="173" t="s">
        <v>38</v>
      </c>
      <c r="N4" s="174"/>
      <c r="O4" s="175"/>
      <c r="Q4"/>
      <c r="R4" s="176" t="s">
        <v>22</v>
      </c>
      <c r="S4" s="177"/>
      <c r="T4" s="53" t="s">
        <v>39</v>
      </c>
      <c r="U4" s="54" t="s">
        <v>40</v>
      </c>
      <c r="Y4" s="48"/>
      <c r="AG4" s="48"/>
      <c r="AH4" s="48"/>
      <c r="AI4" s="48"/>
      <c r="AJ4" s="48"/>
      <c r="AK4" s="48"/>
      <c r="AL4" s="48"/>
      <c r="AM4" s="48"/>
      <c r="AN4" s="48"/>
      <c r="AO4" s="48"/>
      <c r="AP4" s="48"/>
      <c r="AQ4" s="48"/>
      <c r="AR4" s="48"/>
      <c r="AS4" s="48"/>
      <c r="AT4" s="48"/>
      <c r="AU4" s="48"/>
    </row>
    <row r="5" spans="3:47" ht="52.5" customHeight="1" x14ac:dyDescent="0.35">
      <c r="C5" s="55">
        <v>100</v>
      </c>
      <c r="D5" s="56" t="s">
        <v>41</v>
      </c>
      <c r="E5" s="57">
        <v>0</v>
      </c>
      <c r="F5" s="57" t="s">
        <v>42</v>
      </c>
      <c r="G5" s="57">
        <v>2</v>
      </c>
      <c r="H5" s="57" t="s">
        <v>43</v>
      </c>
      <c r="I5" s="57">
        <v>10</v>
      </c>
      <c r="J5" s="58" t="s">
        <v>44</v>
      </c>
      <c r="M5" s="59"/>
      <c r="N5" s="60" t="s">
        <v>45</v>
      </c>
      <c r="O5" s="61" t="s">
        <v>46</v>
      </c>
      <c r="Q5"/>
      <c r="R5" s="62">
        <v>71</v>
      </c>
      <c r="S5" s="53">
        <v>100</v>
      </c>
      <c r="T5" s="53" t="s">
        <v>47</v>
      </c>
      <c r="U5" s="54" t="s">
        <v>48</v>
      </c>
      <c r="AG5" s="48"/>
      <c r="AK5" s="48"/>
      <c r="AL5" s="48"/>
      <c r="AM5" s="48"/>
      <c r="AN5" s="48"/>
      <c r="AO5" s="48"/>
      <c r="AP5" s="48"/>
      <c r="AQ5" s="48"/>
      <c r="AR5" s="48"/>
      <c r="AS5" s="48"/>
      <c r="AT5" s="48"/>
      <c r="AU5" s="48"/>
    </row>
    <row r="6" spans="3:47" ht="15.5" x14ac:dyDescent="0.35">
      <c r="C6" s="55">
        <v>90</v>
      </c>
      <c r="D6" s="57" t="s">
        <v>49</v>
      </c>
      <c r="E6" s="57">
        <v>10</v>
      </c>
      <c r="F6" s="57" t="s">
        <v>50</v>
      </c>
      <c r="G6" s="57">
        <v>1.8</v>
      </c>
      <c r="H6" s="57" t="s">
        <v>51</v>
      </c>
      <c r="I6" s="57">
        <v>9</v>
      </c>
      <c r="J6" s="58" t="s">
        <v>44</v>
      </c>
      <c r="M6" s="63"/>
      <c r="N6" s="64"/>
      <c r="O6" s="65"/>
      <c r="Q6"/>
      <c r="R6" s="66">
        <v>51</v>
      </c>
      <c r="S6" s="67">
        <v>70</v>
      </c>
      <c r="T6" s="67" t="s">
        <v>52</v>
      </c>
      <c r="U6" s="68" t="s">
        <v>48</v>
      </c>
      <c r="AG6" s="48"/>
      <c r="AK6" s="48"/>
      <c r="AL6" s="48"/>
      <c r="AM6" s="48"/>
      <c r="AN6" s="48"/>
      <c r="AO6" s="48"/>
      <c r="AP6" s="48"/>
      <c r="AQ6" s="48"/>
      <c r="AR6" s="48"/>
      <c r="AS6" s="48"/>
      <c r="AT6" s="48"/>
      <c r="AU6" s="48"/>
    </row>
    <row r="7" spans="3:47" ht="15.5" x14ac:dyDescent="0.35">
      <c r="C7" s="55">
        <v>80</v>
      </c>
      <c r="D7" s="57" t="s">
        <v>53</v>
      </c>
      <c r="E7" s="57">
        <v>20</v>
      </c>
      <c r="F7" s="57" t="s">
        <v>54</v>
      </c>
      <c r="G7" s="57">
        <v>1.6</v>
      </c>
      <c r="H7" s="57" t="s">
        <v>55</v>
      </c>
      <c r="I7" s="57">
        <v>8</v>
      </c>
      <c r="J7" s="58" t="s">
        <v>44</v>
      </c>
      <c r="M7" s="63" t="s">
        <v>56</v>
      </c>
      <c r="N7" s="69">
        <v>0</v>
      </c>
      <c r="O7" s="70">
        <v>0</v>
      </c>
      <c r="Q7"/>
      <c r="R7" s="66">
        <v>30</v>
      </c>
      <c r="S7" s="67">
        <v>50</v>
      </c>
      <c r="T7" s="67" t="s">
        <v>57</v>
      </c>
      <c r="U7" s="68" t="s">
        <v>48</v>
      </c>
      <c r="AG7" s="48"/>
      <c r="AK7" s="48"/>
      <c r="AL7" s="48"/>
      <c r="AM7" s="48"/>
      <c r="AN7" s="48"/>
      <c r="AO7" s="48"/>
      <c r="AP7" s="48"/>
      <c r="AQ7" s="48"/>
      <c r="AR7" s="48"/>
      <c r="AS7" s="48"/>
      <c r="AT7" s="48"/>
      <c r="AU7" s="48"/>
    </row>
    <row r="8" spans="3:47" ht="15.5" x14ac:dyDescent="0.35">
      <c r="C8" s="71">
        <v>70</v>
      </c>
      <c r="D8" s="72" t="s">
        <v>58</v>
      </c>
      <c r="E8" s="72">
        <v>30</v>
      </c>
      <c r="F8" s="72" t="s">
        <v>59</v>
      </c>
      <c r="G8" s="72">
        <v>1.4</v>
      </c>
      <c r="H8" s="72" t="s">
        <v>60</v>
      </c>
      <c r="I8" s="72">
        <v>7</v>
      </c>
      <c r="J8" s="73" t="s">
        <v>61</v>
      </c>
      <c r="M8" s="63" t="s">
        <v>62</v>
      </c>
      <c r="N8" s="69">
        <v>1.1499999999999999</v>
      </c>
      <c r="O8" s="70">
        <v>1000000</v>
      </c>
      <c r="Q8"/>
      <c r="R8" s="74">
        <v>21</v>
      </c>
      <c r="S8" s="75">
        <v>29</v>
      </c>
      <c r="T8" s="76" t="s">
        <v>63</v>
      </c>
      <c r="U8" s="77" t="s">
        <v>64</v>
      </c>
      <c r="AG8" s="48"/>
      <c r="AK8" s="48"/>
      <c r="AL8" s="48"/>
      <c r="AM8" s="48"/>
      <c r="AN8" s="48"/>
      <c r="AO8" s="48"/>
      <c r="AP8" s="48"/>
      <c r="AQ8" s="48"/>
      <c r="AR8" s="48"/>
      <c r="AS8" s="48"/>
      <c r="AT8" s="48"/>
      <c r="AU8" s="48"/>
    </row>
    <row r="9" spans="3:47" ht="16" thickBot="1" x14ac:dyDescent="0.4">
      <c r="C9" s="71">
        <v>60</v>
      </c>
      <c r="D9" s="72" t="s">
        <v>65</v>
      </c>
      <c r="E9" s="72">
        <v>40</v>
      </c>
      <c r="F9" s="72" t="s">
        <v>66</v>
      </c>
      <c r="G9" s="72">
        <v>1.2</v>
      </c>
      <c r="H9" s="72" t="s">
        <v>67</v>
      </c>
      <c r="I9" s="72">
        <v>6</v>
      </c>
      <c r="J9" s="73" t="s">
        <v>61</v>
      </c>
      <c r="M9" s="63" t="s">
        <v>68</v>
      </c>
      <c r="N9" s="69">
        <v>1.25</v>
      </c>
      <c r="O9" s="70"/>
      <c r="Q9"/>
      <c r="R9" s="78">
        <v>1</v>
      </c>
      <c r="S9" s="79">
        <v>20</v>
      </c>
      <c r="T9" s="80" t="s">
        <v>69</v>
      </c>
      <c r="U9" s="81" t="s">
        <v>64</v>
      </c>
      <c r="AG9" s="48"/>
      <c r="AH9" s="48"/>
      <c r="AI9" s="48"/>
      <c r="AJ9" s="82"/>
      <c r="AK9" s="48"/>
      <c r="AL9" s="48"/>
      <c r="AM9" s="48"/>
      <c r="AN9" s="48"/>
      <c r="AO9" s="48"/>
      <c r="AP9" s="48"/>
      <c r="AQ9" s="48"/>
      <c r="AR9" s="48"/>
      <c r="AS9" s="48"/>
      <c r="AT9" s="48"/>
      <c r="AU9" s="48"/>
    </row>
    <row r="10" spans="3:47" ht="15" thickBot="1" x14ac:dyDescent="0.4">
      <c r="C10" s="83">
        <v>50</v>
      </c>
      <c r="D10" s="84" t="s">
        <v>70</v>
      </c>
      <c r="E10" s="84">
        <v>50</v>
      </c>
      <c r="F10" s="84" t="s">
        <v>71</v>
      </c>
      <c r="G10" s="84">
        <v>1</v>
      </c>
      <c r="H10" s="84" t="s">
        <v>72</v>
      </c>
      <c r="I10" s="84">
        <v>5</v>
      </c>
      <c r="J10" s="85" t="s">
        <v>62</v>
      </c>
      <c r="M10" s="86" t="s">
        <v>44</v>
      </c>
      <c r="N10" s="87">
        <v>1.5</v>
      </c>
      <c r="O10" s="88"/>
      <c r="Q10"/>
      <c r="Y10" s="48"/>
      <c r="AG10" s="48"/>
      <c r="AH10" s="48"/>
      <c r="AI10" s="48"/>
      <c r="AJ10" s="48"/>
      <c r="AK10" s="48"/>
      <c r="AL10" s="48"/>
      <c r="AM10" s="48"/>
      <c r="AN10" s="48"/>
      <c r="AO10" s="48"/>
      <c r="AP10" s="48"/>
      <c r="AQ10" s="48"/>
      <c r="AR10" s="48"/>
      <c r="AS10" s="48"/>
      <c r="AT10" s="48"/>
      <c r="AU10" s="48"/>
    </row>
    <row r="11" spans="3:47" ht="14.5" x14ac:dyDescent="0.35">
      <c r="C11" s="83">
        <v>40</v>
      </c>
      <c r="D11" s="84" t="s">
        <v>73</v>
      </c>
      <c r="E11" s="84">
        <v>60</v>
      </c>
      <c r="F11" s="84" t="s">
        <v>74</v>
      </c>
      <c r="G11" s="84">
        <v>0.8</v>
      </c>
      <c r="H11" s="84" t="s">
        <v>75</v>
      </c>
      <c r="I11" s="84">
        <v>4</v>
      </c>
      <c r="J11" s="85" t="s">
        <v>62</v>
      </c>
      <c r="O11" s="89"/>
      <c r="Q11"/>
      <c r="R11"/>
      <c r="S11"/>
      <c r="Y11" s="48"/>
      <c r="AG11" s="48"/>
      <c r="AH11" s="48"/>
      <c r="AI11" s="48"/>
      <c r="AJ11" s="48"/>
      <c r="AK11" s="48"/>
      <c r="AL11" s="48"/>
      <c r="AM11" s="48"/>
      <c r="AN11" s="48"/>
      <c r="AO11" s="48"/>
      <c r="AP11" s="48"/>
      <c r="AQ11" s="48"/>
      <c r="AR11" s="48"/>
      <c r="AS11" s="48"/>
      <c r="AT11" s="48"/>
      <c r="AU11" s="48"/>
    </row>
    <row r="12" spans="3:47" ht="14.5" x14ac:dyDescent="0.35">
      <c r="C12" s="90">
        <v>30</v>
      </c>
      <c r="D12" s="91" t="s">
        <v>76</v>
      </c>
      <c r="E12" s="91">
        <v>70</v>
      </c>
      <c r="F12" s="91" t="s">
        <v>77</v>
      </c>
      <c r="G12" s="91">
        <v>0.7</v>
      </c>
      <c r="H12" s="91" t="s">
        <v>78</v>
      </c>
      <c r="I12" s="91">
        <v>3</v>
      </c>
      <c r="J12" s="92" t="s">
        <v>56</v>
      </c>
      <c r="AF12" s="48"/>
      <c r="AG12" s="48"/>
      <c r="AH12" s="48"/>
      <c r="AI12" s="48"/>
      <c r="AJ12" s="48"/>
      <c r="AK12" s="48"/>
      <c r="AL12" s="48"/>
      <c r="AM12" s="48"/>
      <c r="AN12" s="48"/>
      <c r="AO12" s="48"/>
      <c r="AP12" s="48"/>
      <c r="AQ12" s="48"/>
      <c r="AR12" s="48"/>
      <c r="AS12" s="48"/>
      <c r="AT12" s="48"/>
      <c r="AU12" s="48"/>
    </row>
    <row r="13" spans="3:47" ht="14.5" x14ac:dyDescent="0.35">
      <c r="C13" s="90">
        <v>20</v>
      </c>
      <c r="D13" s="91" t="s">
        <v>79</v>
      </c>
      <c r="E13" s="91">
        <v>80</v>
      </c>
      <c r="F13" s="91" t="s">
        <v>80</v>
      </c>
      <c r="G13" s="91">
        <v>0.6</v>
      </c>
      <c r="H13" s="91" t="s">
        <v>81</v>
      </c>
      <c r="I13" s="91">
        <v>1</v>
      </c>
      <c r="J13" s="92" t="s">
        <v>56</v>
      </c>
      <c r="AF13" s="48"/>
      <c r="AG13" s="48"/>
      <c r="AH13" s="48"/>
      <c r="AI13" s="48"/>
      <c r="AJ13" s="48"/>
      <c r="AK13" s="48"/>
      <c r="AL13" s="48"/>
      <c r="AM13" s="48"/>
      <c r="AN13" s="48"/>
      <c r="AO13" s="48"/>
      <c r="AP13" s="48"/>
      <c r="AQ13" s="48"/>
      <c r="AR13" s="48"/>
      <c r="AS13" s="48"/>
      <c r="AT13" s="48"/>
      <c r="AU13" s="48"/>
    </row>
    <row r="14" spans="3:47" ht="14.5" x14ac:dyDescent="0.35">
      <c r="C14" s="90">
        <v>10</v>
      </c>
      <c r="D14" s="91" t="s">
        <v>82</v>
      </c>
      <c r="E14" s="91">
        <v>90</v>
      </c>
      <c r="F14" s="91" t="s">
        <v>83</v>
      </c>
      <c r="G14" s="91">
        <v>0.5</v>
      </c>
      <c r="H14" s="91" t="s">
        <v>84</v>
      </c>
      <c r="I14" s="91">
        <v>0</v>
      </c>
      <c r="J14" s="92" t="s">
        <v>56</v>
      </c>
      <c r="AF14" s="48"/>
      <c r="AG14" s="48"/>
      <c r="AH14" s="48"/>
      <c r="AI14" s="48"/>
      <c r="AJ14" s="48"/>
      <c r="AK14" s="48"/>
      <c r="AL14" s="48"/>
      <c r="AM14" s="48"/>
      <c r="AN14" s="48"/>
      <c r="AO14" s="48"/>
      <c r="AP14" s="48"/>
      <c r="AQ14" s="48"/>
      <c r="AR14" s="48"/>
      <c r="AS14" s="48"/>
      <c r="AT14" s="48"/>
      <c r="AU14" s="48"/>
    </row>
    <row r="15" spans="3:47" ht="15" thickBot="1" x14ac:dyDescent="0.4">
      <c r="C15" s="93">
        <v>0</v>
      </c>
      <c r="D15" s="94" t="s">
        <v>85</v>
      </c>
      <c r="E15" s="94">
        <v>90</v>
      </c>
      <c r="F15" s="94" t="s">
        <v>86</v>
      </c>
      <c r="G15" s="94">
        <v>0.5</v>
      </c>
      <c r="H15" s="94" t="s">
        <v>87</v>
      </c>
      <c r="I15" s="94">
        <v>0</v>
      </c>
      <c r="J15" s="95" t="s">
        <v>56</v>
      </c>
      <c r="X15" s="48"/>
      <c r="Y15" s="48"/>
      <c r="Z15" s="48"/>
      <c r="AA15" s="48"/>
      <c r="AF15" s="48"/>
      <c r="AG15" s="48"/>
      <c r="AH15" s="48"/>
      <c r="AI15" s="48"/>
      <c r="AJ15" s="48"/>
      <c r="AK15" s="48"/>
      <c r="AL15" s="48"/>
      <c r="AM15" s="48"/>
      <c r="AN15" s="48"/>
      <c r="AO15" s="48"/>
      <c r="AP15" s="48"/>
      <c r="AQ15" s="48"/>
      <c r="AR15" s="48"/>
      <c r="AS15" s="48"/>
      <c r="AT15" s="48"/>
      <c r="AU15" s="48"/>
    </row>
    <row r="16" spans="3:47" ht="15" customHeight="1" x14ac:dyDescent="0.35">
      <c r="C16" s="178" t="s">
        <v>88</v>
      </c>
      <c r="D16" s="178"/>
      <c r="E16" s="178"/>
      <c r="F16" s="178"/>
      <c r="G16" s="178"/>
      <c r="H16" s="178"/>
      <c r="I16" s="178"/>
      <c r="J16" s="178"/>
      <c r="X16" s="48"/>
      <c r="Y16" s="48"/>
      <c r="Z16" s="48"/>
      <c r="AA16" s="48"/>
      <c r="AB16" s="48"/>
      <c r="AC16" s="48"/>
      <c r="AD16" s="48"/>
      <c r="AE16" s="48"/>
      <c r="AF16" s="96"/>
      <c r="AG16" s="96"/>
      <c r="AH16" s="96"/>
      <c r="AI16" s="96"/>
      <c r="AJ16" s="96"/>
      <c r="AK16" s="48"/>
      <c r="AL16" s="48"/>
      <c r="AM16" s="48"/>
      <c r="AN16" s="48"/>
      <c r="AO16" s="48"/>
      <c r="AP16" s="48"/>
      <c r="AQ16" s="48"/>
      <c r="AR16" s="48"/>
      <c r="AS16" s="48"/>
      <c r="AT16" s="48"/>
      <c r="AU16" s="48"/>
    </row>
    <row r="17" spans="2:47" x14ac:dyDescent="0.25">
      <c r="C17" s="178"/>
      <c r="D17" s="178"/>
      <c r="E17" s="178"/>
      <c r="F17" s="178"/>
      <c r="G17" s="178"/>
      <c r="H17" s="178"/>
      <c r="I17" s="178"/>
      <c r="J17" s="17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row>
    <row r="18" spans="2:47" ht="13.5" customHeight="1" thickBot="1" x14ac:dyDescent="0.3">
      <c r="E18" s="97"/>
      <c r="F18" s="97"/>
      <c r="G18" s="97"/>
      <c r="H18" s="97"/>
      <c r="I18" s="97"/>
      <c r="J18" s="97"/>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row>
    <row r="19" spans="2:47" ht="14.5" x14ac:dyDescent="0.35">
      <c r="B19" s="48">
        <f>240/3</f>
        <v>80</v>
      </c>
      <c r="C19" s="98" t="s">
        <v>89</v>
      </c>
      <c r="D19" s="99" t="s">
        <v>44</v>
      </c>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2:47" ht="14.5" x14ac:dyDescent="0.35">
      <c r="B20" s="48">
        <f>180/3</f>
        <v>60</v>
      </c>
      <c r="C20" s="100" t="s">
        <v>90</v>
      </c>
      <c r="D20" s="101" t="s">
        <v>61</v>
      </c>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row>
    <row r="21" spans="2:47" ht="14.5" x14ac:dyDescent="0.35">
      <c r="B21" s="48">
        <f>120/3</f>
        <v>40</v>
      </c>
      <c r="C21" s="102" t="s">
        <v>91</v>
      </c>
      <c r="D21" s="103" t="s">
        <v>62</v>
      </c>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2:47" ht="15" thickBot="1" x14ac:dyDescent="0.4">
      <c r="B22" s="48">
        <v>0</v>
      </c>
      <c r="C22" s="104" t="s">
        <v>92</v>
      </c>
      <c r="D22" s="105" t="s">
        <v>56</v>
      </c>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row>
    <row r="23" spans="2:47" x14ac:dyDescent="0.25">
      <c r="C23" s="48"/>
      <c r="D23" s="48"/>
      <c r="E23" s="48"/>
      <c r="F23" s="48"/>
      <c r="G23" s="48"/>
      <c r="H23" s="48"/>
      <c r="I23" s="48"/>
      <c r="J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2:47" x14ac:dyDescent="0.25">
      <c r="C24" s="48"/>
      <c r="D24" s="48"/>
      <c r="E24" s="48"/>
      <c r="F24" s="48"/>
      <c r="G24" s="48"/>
      <c r="H24" s="48"/>
      <c r="I24" s="48"/>
      <c r="J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row>
    <row r="25" spans="2:47" x14ac:dyDescent="0.25">
      <c r="D25" s="48"/>
      <c r="E25" s="48"/>
      <c r="F25" s="48"/>
      <c r="G25" s="48"/>
      <c r="H25" s="48"/>
      <c r="I25" s="48"/>
      <c r="J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2:47" x14ac:dyDescent="0.25">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row>
    <row r="27" spans="2:47" x14ac:dyDescent="0.25">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row>
    <row r="28" spans="2:47" x14ac:dyDescent="0.25">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row>
    <row r="29" spans="2:47" x14ac:dyDescent="0.25">
      <c r="T29" s="48"/>
      <c r="U29" s="48"/>
      <c r="V29" s="89"/>
      <c r="W29" s="89"/>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row>
    <row r="30" spans="2:47" x14ac:dyDescent="0.25">
      <c r="T30" s="48"/>
      <c r="U30" s="48"/>
      <c r="V30" s="89"/>
      <c r="W30" s="89"/>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row>
    <row r="31" spans="2:47" x14ac:dyDescent="0.25">
      <c r="T31" s="48"/>
      <c r="U31" s="48"/>
      <c r="V31" s="89"/>
      <c r="W31" s="89"/>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row>
    <row r="32" spans="2:47" x14ac:dyDescent="0.25">
      <c r="T32" s="48"/>
      <c r="U32" s="48"/>
      <c r="V32" s="89"/>
      <c r="W32" s="89"/>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row>
    <row r="33" spans="3:47" x14ac:dyDescent="0.25">
      <c r="T33" s="48"/>
      <c r="U33" s="48"/>
      <c r="V33" s="89"/>
      <c r="W33" s="89"/>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row>
    <row r="34" spans="3:47" x14ac:dyDescent="0.25">
      <c r="C34" s="48"/>
      <c r="D34" s="48"/>
      <c r="E34" s="48"/>
      <c r="F34" s="48"/>
      <c r="G34" s="48"/>
      <c r="H34" s="48"/>
      <c r="I34" s="48"/>
      <c r="J34" s="48"/>
      <c r="T34" s="48"/>
      <c r="U34" s="48"/>
      <c r="V34" s="89"/>
      <c r="W34" s="89"/>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row>
    <row r="35" spans="3:47" x14ac:dyDescent="0.25">
      <c r="C35" s="48"/>
      <c r="D35" s="48"/>
      <c r="E35" s="48"/>
      <c r="F35" s="48"/>
      <c r="G35" s="48"/>
      <c r="H35" s="48"/>
      <c r="I35" s="48"/>
      <c r="J35" s="48"/>
      <c r="T35" s="48"/>
      <c r="U35" s="48"/>
      <c r="V35" s="89"/>
      <c r="W35" s="89"/>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row>
    <row r="36" spans="3:47" x14ac:dyDescent="0.25">
      <c r="C36" s="48"/>
      <c r="D36" s="48"/>
      <c r="E36" s="48"/>
      <c r="F36" s="48"/>
      <c r="G36" s="48"/>
      <c r="H36" s="48"/>
      <c r="I36" s="48"/>
      <c r="J36" s="48"/>
      <c r="T36" s="48"/>
      <c r="U36" s="48"/>
      <c r="V36" s="89"/>
      <c r="W36" s="89"/>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row>
    <row r="37" spans="3:47" x14ac:dyDescent="0.25">
      <c r="C37" s="48"/>
      <c r="D37" s="48"/>
      <c r="E37" s="48"/>
      <c r="F37" s="48"/>
      <c r="G37" s="48"/>
      <c r="H37" s="48"/>
      <c r="I37" s="48"/>
      <c r="J37" s="48"/>
      <c r="T37" s="48"/>
      <c r="U37" s="48"/>
      <c r="V37" s="89"/>
      <c r="W37" s="89"/>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row>
    <row r="38" spans="3:47" x14ac:dyDescent="0.25">
      <c r="C38" s="48"/>
      <c r="D38" s="48"/>
      <c r="E38" s="48"/>
      <c r="F38" s="48"/>
      <c r="G38" s="48"/>
      <c r="H38" s="48"/>
      <c r="I38" s="48"/>
      <c r="J38" s="48"/>
      <c r="T38" s="48"/>
      <c r="U38" s="48"/>
      <c r="V38" s="89"/>
      <c r="W38" s="89"/>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row>
    <row r="39" spans="3:47" x14ac:dyDescent="0.25">
      <c r="C39" s="48"/>
      <c r="D39" s="48"/>
      <c r="E39" s="48"/>
      <c r="F39" s="48"/>
      <c r="G39" s="48"/>
      <c r="H39" s="48"/>
      <c r="I39" s="48"/>
      <c r="J39" s="48"/>
      <c r="T39" s="48"/>
      <c r="U39" s="48"/>
      <c r="V39" s="89"/>
      <c r="W39" s="89"/>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row>
    <row r="40" spans="3:47" x14ac:dyDescent="0.25">
      <c r="C40" s="48"/>
      <c r="D40" s="48"/>
      <c r="E40" s="48"/>
      <c r="F40" s="48"/>
      <c r="G40" s="48"/>
      <c r="H40" s="48"/>
      <c r="I40" s="48"/>
      <c r="J40" s="48"/>
      <c r="T40" s="48"/>
      <c r="U40" s="48"/>
      <c r="V40" s="89"/>
      <c r="W40" s="89"/>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row>
    <row r="41" spans="3:47" x14ac:dyDescent="0.25">
      <c r="C41" s="48"/>
      <c r="D41" s="48"/>
      <c r="E41" s="48"/>
      <c r="F41" s="48"/>
      <c r="G41" s="48"/>
      <c r="H41" s="48"/>
      <c r="I41" s="48"/>
      <c r="J41" s="48"/>
      <c r="T41" s="48"/>
      <c r="U41" s="48"/>
      <c r="V41" s="89"/>
      <c r="W41" s="89"/>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row>
    <row r="42" spans="3:47" x14ac:dyDescent="0.25">
      <c r="C42" s="48"/>
      <c r="D42" s="48"/>
      <c r="E42" s="48"/>
      <c r="F42" s="48"/>
      <c r="G42" s="48"/>
      <c r="H42" s="48"/>
      <c r="I42" s="48"/>
      <c r="J42" s="48"/>
      <c r="T42" s="48"/>
      <c r="U42" s="48"/>
      <c r="V42" s="89"/>
      <c r="W42" s="89"/>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row>
    <row r="43" spans="3:47" x14ac:dyDescent="0.25">
      <c r="C43" s="48"/>
      <c r="D43" s="48"/>
      <c r="E43" s="48"/>
      <c r="F43" s="48"/>
      <c r="G43" s="48"/>
      <c r="H43" s="48"/>
      <c r="I43" s="48"/>
      <c r="J43" s="48"/>
      <c r="T43" s="48"/>
      <c r="U43" s="48"/>
      <c r="V43" s="89"/>
      <c r="W43" s="89"/>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row>
    <row r="44" spans="3:47" x14ac:dyDescent="0.25">
      <c r="C44" s="48"/>
      <c r="D44" s="48"/>
      <c r="E44" s="48"/>
      <c r="F44" s="48"/>
      <c r="G44" s="48"/>
      <c r="H44" s="48"/>
      <c r="I44" s="48"/>
      <c r="J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row>
    <row r="45" spans="3:47" x14ac:dyDescent="0.25">
      <c r="C45" s="48"/>
      <c r="D45" s="48"/>
      <c r="E45" s="48"/>
      <c r="F45" s="48"/>
      <c r="G45" s="48"/>
      <c r="H45" s="48"/>
      <c r="I45" s="48"/>
      <c r="J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row>
    <row r="46" spans="3:47" x14ac:dyDescent="0.25">
      <c r="C46" s="48"/>
      <c r="D46" s="48"/>
      <c r="E46" s="48"/>
      <c r="F46" s="48"/>
      <c r="G46" s="48"/>
      <c r="H46" s="48"/>
      <c r="I46" s="48"/>
      <c r="J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row>
    <row r="47" spans="3:47" x14ac:dyDescent="0.25">
      <c r="C47" s="48"/>
      <c r="D47" s="48"/>
      <c r="E47" s="48"/>
      <c r="F47" s="48"/>
      <c r="G47" s="48"/>
      <c r="H47" s="48"/>
      <c r="I47" s="48"/>
      <c r="J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row>
    <row r="48" spans="3:47" x14ac:dyDescent="0.25">
      <c r="C48" s="48"/>
      <c r="D48" s="48"/>
      <c r="E48" s="48"/>
      <c r="F48" s="48"/>
      <c r="G48" s="48"/>
      <c r="H48" s="48"/>
      <c r="I48" s="48"/>
      <c r="J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row>
    <row r="49" spans="3:47" x14ac:dyDescent="0.25">
      <c r="C49" s="48"/>
      <c r="D49" s="48"/>
      <c r="E49" s="48"/>
      <c r="F49" s="48"/>
      <c r="G49" s="48"/>
      <c r="H49" s="48"/>
      <c r="I49" s="48"/>
      <c r="J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row>
    <row r="50" spans="3:47" x14ac:dyDescent="0.25">
      <c r="C50" s="48"/>
      <c r="D50" s="48"/>
      <c r="E50" s="48"/>
      <c r="F50" s="48"/>
      <c r="G50" s="48"/>
      <c r="H50" s="48"/>
      <c r="I50" s="48"/>
      <c r="J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row>
    <row r="51" spans="3:47" x14ac:dyDescent="0.25">
      <c r="C51" s="48"/>
      <c r="D51" s="48"/>
      <c r="E51" s="48"/>
      <c r="F51" s="48"/>
      <c r="G51" s="48"/>
      <c r="H51" s="48"/>
      <c r="I51" s="48"/>
      <c r="J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row>
    <row r="52" spans="3:47" x14ac:dyDescent="0.25">
      <c r="C52" s="48"/>
      <c r="D52" s="48"/>
      <c r="E52" s="48"/>
      <c r="F52" s="48"/>
      <c r="G52" s="48"/>
      <c r="H52" s="48"/>
      <c r="I52" s="48"/>
      <c r="J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row>
    <row r="53" spans="3:47" x14ac:dyDescent="0.25">
      <c r="C53" s="48"/>
      <c r="D53" s="48"/>
      <c r="E53" s="48"/>
      <c r="F53" s="48"/>
      <c r="G53" s="48"/>
      <c r="H53" s="48"/>
      <c r="I53" s="48"/>
      <c r="J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row>
    <row r="54" spans="3:47" x14ac:dyDescent="0.25">
      <c r="C54" s="48"/>
      <c r="D54" s="48"/>
      <c r="E54" s="48"/>
      <c r="F54" s="48"/>
      <c r="G54" s="48"/>
      <c r="H54" s="48"/>
      <c r="I54" s="48"/>
      <c r="J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row>
    <row r="55" spans="3:47" x14ac:dyDescent="0.25">
      <c r="C55" s="48"/>
      <c r="D55" s="48"/>
      <c r="E55" s="48"/>
      <c r="F55" s="48"/>
      <c r="G55" s="48"/>
      <c r="H55" s="48"/>
      <c r="I55" s="48"/>
      <c r="J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row>
    <row r="56" spans="3:47" x14ac:dyDescent="0.25">
      <c r="C56" s="48"/>
      <c r="D56" s="48"/>
      <c r="E56" s="48"/>
      <c r="F56" s="48"/>
      <c r="G56" s="48"/>
      <c r="H56" s="48"/>
      <c r="I56" s="48"/>
      <c r="J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row>
  </sheetData>
  <sheetProtection algorithmName="SHA-512" hashValue="TsUsTdpFslFu+PXt42/+ren2LuhiLj49QMtnqQtIp4BwAtAUsK8Pcg+v4oWKI+UEqbTnOay/tqyh3/vVzVfeKA==" saltValue="qdy8LsHvXTQwmlAtZfDTOg==" spinCount="100000" sheet="1" objects="1" scenarios="1"/>
  <mergeCells count="5">
    <mergeCell ref="C2:J2"/>
    <mergeCell ref="M2:O2"/>
    <mergeCell ref="M4:O4"/>
    <mergeCell ref="R4:S4"/>
    <mergeCell ref="C16:J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50ED8-A5D3-4F2F-A1EE-D147D7356DA1}">
  <dimension ref="B2:E8"/>
  <sheetViews>
    <sheetView showGridLines="0" zoomScale="70" zoomScaleNormal="70" workbookViewId="0">
      <selection activeCell="E6" sqref="E6"/>
    </sheetView>
  </sheetViews>
  <sheetFormatPr defaultColWidth="8.7265625" defaultRowHeight="14.5" x14ac:dyDescent="0.35"/>
  <cols>
    <col min="1" max="1" width="4.54296875" style="30" customWidth="1"/>
    <col min="2" max="2" width="16.7265625" style="30" customWidth="1"/>
    <col min="3" max="3" width="20.26953125" style="30" customWidth="1"/>
    <col min="4" max="4" width="58.26953125" style="30" bestFit="1" customWidth="1"/>
    <col min="5" max="5" width="80" style="30" bestFit="1" customWidth="1"/>
    <col min="6" max="7" width="8.7265625" style="30"/>
    <col min="8" max="8" width="14.453125" style="30" bestFit="1" customWidth="1"/>
    <col min="9" max="9" width="20.54296875" style="30" customWidth="1"/>
    <col min="10" max="10" width="48.26953125" style="30" customWidth="1"/>
    <col min="11" max="11" width="82.26953125" style="30" customWidth="1"/>
    <col min="12" max="16384" width="8.7265625" style="30"/>
  </cols>
  <sheetData>
    <row r="2" spans="2:5" s="43" customFormat="1" ht="20" x14ac:dyDescent="0.35">
      <c r="B2" s="46" t="s">
        <v>93</v>
      </c>
      <c r="C2" s="46" t="s">
        <v>94</v>
      </c>
      <c r="D2" s="47" t="s">
        <v>95</v>
      </c>
      <c r="E2" s="47" t="s">
        <v>96</v>
      </c>
    </row>
    <row r="3" spans="2:5" ht="35" x14ac:dyDescent="0.35">
      <c r="B3" s="31">
        <v>1</v>
      </c>
      <c r="C3" s="32" t="s">
        <v>35</v>
      </c>
      <c r="D3" s="32" t="s">
        <v>97</v>
      </c>
      <c r="E3" s="106" t="s">
        <v>98</v>
      </c>
    </row>
    <row r="4" spans="2:5" ht="87.5" x14ac:dyDescent="0.35">
      <c r="B4" s="31">
        <v>2</v>
      </c>
      <c r="C4" s="32" t="s">
        <v>34</v>
      </c>
      <c r="D4" s="32" t="s">
        <v>99</v>
      </c>
      <c r="E4" s="106" t="s">
        <v>100</v>
      </c>
    </row>
    <row r="5" spans="2:5" ht="70" x14ac:dyDescent="0.35">
      <c r="B5" s="31">
        <v>3</v>
      </c>
      <c r="C5" s="32" t="s">
        <v>101</v>
      </c>
      <c r="D5" s="32" t="s">
        <v>102</v>
      </c>
      <c r="E5" s="106" t="s">
        <v>103</v>
      </c>
    </row>
    <row r="6" spans="2:5" ht="136.5" customHeight="1" x14ac:dyDescent="0.35">
      <c r="B6" s="31">
        <v>4</v>
      </c>
      <c r="C6" s="32" t="s">
        <v>38</v>
      </c>
      <c r="D6" s="32" t="s">
        <v>104</v>
      </c>
      <c r="E6" s="106" t="s">
        <v>105</v>
      </c>
    </row>
    <row r="7" spans="2:5" ht="71.25" customHeight="1" x14ac:dyDescent="0.35">
      <c r="B7" s="31">
        <v>5</v>
      </c>
      <c r="C7" s="32" t="s">
        <v>106</v>
      </c>
      <c r="D7" s="32" t="s">
        <v>107</v>
      </c>
      <c r="E7" s="106" t="s">
        <v>108</v>
      </c>
    </row>
    <row r="8" spans="2:5" x14ac:dyDescent="0.35">
      <c r="B8" s="30" t="s">
        <v>109</v>
      </c>
    </row>
  </sheetData>
  <sheetProtection algorithmName="SHA-512" hashValue="hiPC2dwJn7s6icRxQSWJda326VYWt98wd2Kmr4kBIrplKzikxj/D0dWAUCO0K+fXwetLDZd9nQLL0mZagSSNpQ==" saltValue="HHb+/j+b07oEAKGixTqRc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00A0-F654-4F71-813F-6449B6DA04B1}">
  <dimension ref="A1:J34"/>
  <sheetViews>
    <sheetView showGridLines="0" topLeftCell="A18" zoomScale="80" zoomScaleNormal="80" workbookViewId="0">
      <selection activeCell="C14" sqref="C14"/>
    </sheetView>
  </sheetViews>
  <sheetFormatPr defaultRowHeight="12.5" x14ac:dyDescent="0.25"/>
  <cols>
    <col min="1" max="1" width="4.54296875" customWidth="1"/>
    <col min="2" max="2" width="174.26953125" bestFit="1" customWidth="1"/>
  </cols>
  <sheetData>
    <row r="1" spans="1:10" x14ac:dyDescent="0.25">
      <c r="B1" s="38"/>
    </row>
    <row r="2" spans="1:10" ht="13" x14ac:dyDescent="0.25">
      <c r="B2" s="6" t="s">
        <v>110</v>
      </c>
    </row>
    <row r="3" spans="1:10" x14ac:dyDescent="0.25">
      <c r="B3" s="7" t="s">
        <v>111</v>
      </c>
    </row>
    <row r="4" spans="1:10" x14ac:dyDescent="0.25">
      <c r="B4" s="7"/>
    </row>
    <row r="5" spans="1:10" ht="15.5" x14ac:dyDescent="0.25">
      <c r="B5" s="39"/>
    </row>
    <row r="6" spans="1:10" s="5" customFormat="1" ht="15.5" x14ac:dyDescent="0.35">
      <c r="A6"/>
      <c r="B6" s="12" t="s">
        <v>4</v>
      </c>
      <c r="C6"/>
      <c r="D6"/>
      <c r="E6"/>
      <c r="F6"/>
      <c r="G6"/>
      <c r="H6"/>
      <c r="I6"/>
      <c r="J6" s="10"/>
    </row>
    <row r="7" spans="1:10" ht="15.5" x14ac:dyDescent="0.25">
      <c r="B7" s="39"/>
    </row>
    <row r="8" spans="1:10" ht="15.5" x14ac:dyDescent="0.25">
      <c r="B8" s="40" t="s">
        <v>112</v>
      </c>
    </row>
    <row r="9" spans="1:10" ht="15.5" x14ac:dyDescent="0.25">
      <c r="B9" s="40"/>
    </row>
    <row r="10" spans="1:10" ht="15.5" x14ac:dyDescent="0.25">
      <c r="B10" s="40" t="s">
        <v>113</v>
      </c>
    </row>
    <row r="11" spans="1:10" ht="15.5" x14ac:dyDescent="0.25">
      <c r="B11" s="39"/>
    </row>
    <row r="12" spans="1:10" ht="15.5" x14ac:dyDescent="0.25">
      <c r="B12" s="40" t="s">
        <v>114</v>
      </c>
    </row>
    <row r="13" spans="1:10" ht="15.5" x14ac:dyDescent="0.25">
      <c r="B13" s="39"/>
    </row>
    <row r="14" spans="1:10" ht="15.5" x14ac:dyDescent="0.25">
      <c r="B14" s="40" t="s">
        <v>115</v>
      </c>
    </row>
    <row r="15" spans="1:10" ht="15.5" x14ac:dyDescent="0.25">
      <c r="B15" s="39"/>
    </row>
    <row r="16" spans="1:10" ht="15.5" x14ac:dyDescent="0.25">
      <c r="B16" s="40" t="s">
        <v>116</v>
      </c>
    </row>
    <row r="17" spans="2:2" ht="15.5" x14ac:dyDescent="0.25">
      <c r="B17" s="39"/>
    </row>
    <row r="18" spans="2:2" ht="15.5" x14ac:dyDescent="0.25">
      <c r="B18" s="40" t="s">
        <v>117</v>
      </c>
    </row>
    <row r="19" spans="2:2" ht="15.5" x14ac:dyDescent="0.25">
      <c r="B19" s="39"/>
    </row>
    <row r="20" spans="2:2" ht="15.5" x14ac:dyDescent="0.25">
      <c r="B20" s="40" t="s">
        <v>118</v>
      </c>
    </row>
    <row r="21" spans="2:2" ht="15.5" x14ac:dyDescent="0.25">
      <c r="B21" s="39"/>
    </row>
    <row r="22" spans="2:2" ht="15.5" x14ac:dyDescent="0.25">
      <c r="B22" s="40" t="s">
        <v>119</v>
      </c>
    </row>
    <row r="23" spans="2:2" ht="15.5" x14ac:dyDescent="0.25">
      <c r="B23" s="39"/>
    </row>
    <row r="24" spans="2:2" ht="15.5" x14ac:dyDescent="0.25">
      <c r="B24" s="40" t="s">
        <v>120</v>
      </c>
    </row>
    <row r="25" spans="2:2" ht="15.5" x14ac:dyDescent="0.25">
      <c r="B25" s="39"/>
    </row>
    <row r="26" spans="2:2" ht="15.5" x14ac:dyDescent="0.25">
      <c r="B26" s="40" t="s">
        <v>121</v>
      </c>
    </row>
    <row r="27" spans="2:2" ht="15.5" x14ac:dyDescent="0.25">
      <c r="B27" s="39"/>
    </row>
    <row r="28" spans="2:2" ht="15.5" x14ac:dyDescent="0.25">
      <c r="B28" s="40" t="s">
        <v>122</v>
      </c>
    </row>
    <row r="29" spans="2:2" ht="15.5" x14ac:dyDescent="0.25">
      <c r="B29" s="39"/>
    </row>
    <row r="30" spans="2:2" ht="15.5" x14ac:dyDescent="0.25">
      <c r="B30" s="40" t="s">
        <v>123</v>
      </c>
    </row>
    <row r="31" spans="2:2" ht="15.5" x14ac:dyDescent="0.25">
      <c r="B31" s="39"/>
    </row>
    <row r="32" spans="2:2" ht="15.5" x14ac:dyDescent="0.25">
      <c r="B32" s="40" t="s">
        <v>124</v>
      </c>
    </row>
    <row r="33" spans="2:2" ht="15.5" x14ac:dyDescent="0.25">
      <c r="B33" s="39"/>
    </row>
    <row r="34" spans="2:2" ht="15.5" x14ac:dyDescent="0.25">
      <c r="B34" s="40" t="s">
        <v>125</v>
      </c>
    </row>
  </sheetData>
  <sheetProtection algorithmName="SHA-512" hashValue="cUMyR740wSpjLvwyZ1giCTrEwpWVwc7sw5imGgoRyqpcqzXiPdVX8u0WuTRK+49i+6D3f+XDom0zjnB6esOS3w==" saltValue="fizB3Ud89Jz4/LvmGy2T1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B1:O20"/>
  <sheetViews>
    <sheetView showGridLines="0" topLeftCell="A2" zoomScale="90" zoomScaleNormal="90" workbookViewId="0">
      <selection activeCell="C5" sqref="C5"/>
    </sheetView>
  </sheetViews>
  <sheetFormatPr defaultColWidth="9.26953125" defaultRowHeight="12.5" x14ac:dyDescent="0.25"/>
  <cols>
    <col min="1" max="1" width="3.26953125" style="110" customWidth="1"/>
    <col min="2" max="2" width="78.7265625" style="112" bestFit="1" customWidth="1"/>
    <col min="3" max="4" width="16.453125" style="109" customWidth="1"/>
    <col min="5" max="5" width="3.7265625" style="110" customWidth="1"/>
    <col min="6" max="9" width="9.26953125" style="110"/>
    <col min="10" max="10" width="23.54296875" style="110" bestFit="1" customWidth="1"/>
    <col min="11" max="16384" width="9.26953125" style="110"/>
  </cols>
  <sheetData>
    <row r="1" spans="2:15" ht="51" customHeight="1" thickBot="1" x14ac:dyDescent="0.3">
      <c r="B1" s="121" t="s">
        <v>126</v>
      </c>
    </row>
    <row r="2" spans="2:15" s="115" customFormat="1" ht="39" customHeight="1" thickBot="1" x14ac:dyDescent="0.3">
      <c r="B2" s="191" t="s">
        <v>127</v>
      </c>
      <c r="C2" s="192"/>
      <c r="D2" s="193"/>
      <c r="F2"/>
      <c r="G2"/>
      <c r="H2"/>
      <c r="I2"/>
      <c r="J2"/>
    </row>
    <row r="3" spans="2:15" s="115" customFormat="1" ht="13" thickBot="1" x14ac:dyDescent="0.3">
      <c r="B3" s="122"/>
      <c r="C3" s="123"/>
      <c r="D3" s="123"/>
      <c r="F3"/>
      <c r="G3"/>
      <c r="H3"/>
      <c r="I3"/>
      <c r="J3"/>
    </row>
    <row r="4" spans="2:15" s="115" customFormat="1" ht="26.5" thickBot="1" x14ac:dyDescent="0.3">
      <c r="B4" s="122"/>
      <c r="C4" s="124" t="s">
        <v>128</v>
      </c>
      <c r="D4" s="123"/>
      <c r="F4"/>
      <c r="G4"/>
      <c r="H4"/>
      <c r="I4"/>
      <c r="J4"/>
    </row>
    <row r="5" spans="2:15" ht="40.5" customHeight="1" x14ac:dyDescent="0.25">
      <c r="B5" s="107"/>
      <c r="C5" s="1" t="s">
        <v>129</v>
      </c>
      <c r="D5" s="2" t="s">
        <v>130</v>
      </c>
      <c r="F5" s="181" t="s">
        <v>131</v>
      </c>
      <c r="G5" s="182"/>
      <c r="H5"/>
      <c r="I5"/>
      <c r="J5"/>
      <c r="O5" s="115"/>
    </row>
    <row r="6" spans="2:15" ht="40.5" customHeight="1" x14ac:dyDescent="0.25">
      <c r="B6" s="120" t="s">
        <v>132</v>
      </c>
      <c r="C6" s="187"/>
      <c r="D6" s="188"/>
      <c r="F6" s="183"/>
      <c r="G6" s="184"/>
      <c r="H6"/>
      <c r="I6"/>
      <c r="J6"/>
      <c r="O6" s="115"/>
    </row>
    <row r="7" spans="2:15" ht="25.5" customHeight="1" x14ac:dyDescent="0.25">
      <c r="B7" s="116" t="s">
        <v>133</v>
      </c>
      <c r="C7" s="189"/>
      <c r="D7" s="190"/>
      <c r="F7" s="183"/>
      <c r="G7" s="184"/>
      <c r="H7"/>
      <c r="I7"/>
      <c r="J7"/>
      <c r="O7" s="115"/>
    </row>
    <row r="8" spans="2:15" ht="25.5" customHeight="1" x14ac:dyDescent="0.25">
      <c r="B8" s="116" t="s">
        <v>134</v>
      </c>
      <c r="C8" s="34"/>
      <c r="D8" s="35"/>
      <c r="F8" s="183"/>
      <c r="G8" s="184"/>
      <c r="H8"/>
      <c r="I8"/>
      <c r="J8"/>
    </row>
    <row r="9" spans="2:15" ht="25.5" customHeight="1" x14ac:dyDescent="0.25">
      <c r="B9" s="117" t="s">
        <v>135</v>
      </c>
      <c r="C9" s="34"/>
      <c r="D9" s="35"/>
      <c r="F9" s="183"/>
      <c r="G9" s="184"/>
      <c r="H9"/>
      <c r="I9"/>
      <c r="J9"/>
    </row>
    <row r="10" spans="2:15" ht="25.5" customHeight="1" x14ac:dyDescent="0.25">
      <c r="B10" s="117" t="s">
        <v>136</v>
      </c>
      <c r="C10" s="34"/>
      <c r="D10" s="35"/>
      <c r="F10" s="183"/>
      <c r="G10" s="184"/>
      <c r="H10"/>
      <c r="I10"/>
      <c r="J10"/>
    </row>
    <row r="11" spans="2:15" ht="25.5" customHeight="1" x14ac:dyDescent="0.25">
      <c r="B11" s="117" t="s">
        <v>137</v>
      </c>
      <c r="C11" s="34"/>
      <c r="D11" s="35"/>
      <c r="F11" s="183"/>
      <c r="G11" s="184"/>
      <c r="H11"/>
      <c r="I11"/>
      <c r="J11"/>
    </row>
    <row r="12" spans="2:15" ht="25.5" customHeight="1" x14ac:dyDescent="0.25">
      <c r="B12" s="117" t="s">
        <v>138</v>
      </c>
      <c r="C12" s="34"/>
      <c r="D12" s="35"/>
      <c r="F12" s="183"/>
      <c r="G12" s="184"/>
      <c r="H12"/>
      <c r="I12"/>
      <c r="J12"/>
    </row>
    <row r="13" spans="2:15" ht="25.5" customHeight="1" x14ac:dyDescent="0.25">
      <c r="B13" s="117" t="s">
        <v>139</v>
      </c>
      <c r="C13" s="34"/>
      <c r="D13" s="35"/>
      <c r="F13" s="183"/>
      <c r="G13" s="184"/>
      <c r="H13"/>
      <c r="I13"/>
      <c r="J13"/>
    </row>
    <row r="14" spans="2:15" ht="25.5" customHeight="1" x14ac:dyDescent="0.25">
      <c r="B14" s="118" t="s">
        <v>140</v>
      </c>
      <c r="C14" s="41"/>
      <c r="D14" s="42"/>
      <c r="F14" s="183"/>
      <c r="G14" s="184"/>
      <c r="H14"/>
      <c r="I14"/>
      <c r="J14"/>
    </row>
    <row r="15" spans="2:15" ht="25.5" customHeight="1" thickBot="1" x14ac:dyDescent="0.3">
      <c r="B15" s="119" t="s">
        <v>141</v>
      </c>
      <c r="C15" s="36"/>
      <c r="D15" s="37"/>
      <c r="F15" s="185"/>
      <c r="G15" s="186"/>
      <c r="H15"/>
      <c r="I15"/>
      <c r="J15"/>
    </row>
    <row r="16" spans="2:15" ht="13" thickBot="1" x14ac:dyDescent="0.3">
      <c r="B16" s="111"/>
      <c r="C16" s="114"/>
      <c r="D16" s="114"/>
    </row>
    <row r="17" spans="2:8" ht="25.5" customHeight="1" thickBot="1" x14ac:dyDescent="0.3">
      <c r="B17" s="113" t="s">
        <v>22</v>
      </c>
      <c r="C17" s="194"/>
      <c r="D17" s="195"/>
      <c r="E17"/>
      <c r="F17" s="179" t="s">
        <v>142</v>
      </c>
      <c r="G17" s="180"/>
      <c r="H17"/>
    </row>
    <row r="18" spans="2:8" ht="25.5" customHeight="1" x14ac:dyDescent="0.25">
      <c r="B18" s="108" t="s">
        <v>143</v>
      </c>
    </row>
    <row r="19" spans="2:8" x14ac:dyDescent="0.25">
      <c r="B19" s="110"/>
    </row>
    <row r="20" spans="2:8" x14ac:dyDescent="0.25">
      <c r="B20" s="111"/>
    </row>
  </sheetData>
  <sheetProtection algorithmName="SHA-512" hashValue="sBDKAeF/rq8RR9nTq1dLY0rjoJWxhNjKsSQ2hO/f4JM41dIvpK+Vi0+/or0UveSWCggMJV+vrrw4by3fO73Rlw==" saltValue="gaSngBVlCdRaoPgYHRYIog==" spinCount="100000" sheet="1" objects="1" scenarios="1"/>
  <mergeCells count="6">
    <mergeCell ref="F17:G17"/>
    <mergeCell ref="F5:G15"/>
    <mergeCell ref="C6:D6"/>
    <mergeCell ref="C7:D7"/>
    <mergeCell ref="B2:D2"/>
    <mergeCell ref="C17:D17"/>
  </mergeCells>
  <phoneticPr fontId="8" type="noConversion"/>
  <conditionalFormatting sqref="B5:B6">
    <cfRule type="containsText" dxfId="52" priority="19" stopIfTrue="1" operator="containsText" text="Company Name">
      <formula>NOT(ISERROR(SEARCH("Company Name",B5)))</formula>
    </cfRule>
  </conditionalFormatting>
  <conditionalFormatting sqref="C4">
    <cfRule type="containsText" dxfId="51" priority="5" stopIfTrue="1" operator="containsText" text="Year">
      <formula>NOT(ISERROR(SEARCH("Year",C4)))</formula>
    </cfRule>
  </conditionalFormatting>
  <conditionalFormatting sqref="C6 C17">
    <cfRule type="containsBlanks" dxfId="50" priority="1">
      <formula>LEN(TRIM(C6))=0</formula>
    </cfRule>
  </conditionalFormatting>
  <conditionalFormatting sqref="C7 C8:D15">
    <cfRule type="containsBlanks" dxfId="49" priority="2" stopIfTrue="1">
      <formula>LEN(TRIM(C7))=0</formula>
    </cfRule>
  </conditionalFormatting>
  <conditionalFormatting sqref="C5:D5">
    <cfRule type="containsText" dxfId="48" priority="20" stopIfTrue="1" operator="containsText" text="Year">
      <formula>NOT(ISERROR(SEARCH("Year",C5)))</formula>
    </cfRule>
  </conditionalFormatting>
  <pageMargins left="0.33" right="0.75" top="0.36" bottom="1" header="0.36" footer="0.5"/>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B2:Q163"/>
  <sheetViews>
    <sheetView showGridLines="0" tabSelected="1" zoomScale="60" zoomScaleNormal="60" workbookViewId="0">
      <selection activeCell="C85" sqref="C85"/>
    </sheetView>
  </sheetViews>
  <sheetFormatPr defaultColWidth="9.26953125" defaultRowHeight="20.25" customHeight="1" outlineLevelRow="2" outlineLevelCol="1" x14ac:dyDescent="0.25"/>
  <cols>
    <col min="1" max="1" width="2.54296875" style="110" customWidth="1"/>
    <col min="2" max="2" width="27.7265625" style="125" customWidth="1"/>
    <col min="3" max="3" width="57" style="110" bestFit="1" customWidth="1"/>
    <col min="4" max="4" width="37.26953125" style="112" bestFit="1" customWidth="1"/>
    <col min="5" max="6" width="34" style="112" hidden="1" customWidth="1" outlineLevel="1"/>
    <col min="7" max="7" width="3.453125" style="110" customWidth="1" collapsed="1"/>
    <col min="8" max="11" width="19.7265625" style="127" customWidth="1"/>
    <col min="12" max="12" width="5.7265625" style="127" customWidth="1"/>
    <col min="13" max="16" width="16.453125" style="110" customWidth="1"/>
    <col min="17" max="17" width="32.453125" style="110" bestFit="1" customWidth="1"/>
    <col min="18" max="16384" width="9.26953125" style="110"/>
  </cols>
  <sheetData>
    <row r="2" spans="2:17" ht="69" customHeight="1" x14ac:dyDescent="0.25">
      <c r="B2" s="121" t="s">
        <v>144</v>
      </c>
    </row>
    <row r="3" spans="2:17" ht="69" customHeight="1" x14ac:dyDescent="0.25">
      <c r="B3" s="257" t="str">
        <f>IF(Inputs!B5="","",Inputs!B5)</f>
        <v/>
      </c>
      <c r="C3" s="258"/>
      <c r="D3" s="259"/>
      <c r="H3" s="203"/>
      <c r="I3" s="203"/>
      <c r="J3" s="203"/>
      <c r="K3" s="203"/>
    </row>
    <row r="4" spans="2:17" ht="69" hidden="1" customHeight="1" outlineLevel="1" x14ac:dyDescent="0.25">
      <c r="B4" s="147"/>
      <c r="H4" s="148"/>
      <c r="I4" s="148"/>
      <c r="J4" s="148"/>
      <c r="K4" s="148"/>
    </row>
    <row r="5" spans="2:17" ht="48.75" hidden="1" customHeight="1" outlineLevel="2" x14ac:dyDescent="0.25">
      <c r="B5" s="229" t="s">
        <v>145</v>
      </c>
      <c r="C5" s="229"/>
      <c r="D5" s="149" t="s">
        <v>146</v>
      </c>
      <c r="E5" s="150"/>
      <c r="F5" s="150"/>
      <c r="H5" s="207" t="s">
        <v>147</v>
      </c>
      <c r="I5" s="207"/>
      <c r="J5" s="207"/>
      <c r="K5" s="207"/>
      <c r="M5" s="112"/>
      <c r="N5" s="127"/>
      <c r="O5" s="203"/>
      <c r="P5" s="203"/>
    </row>
    <row r="6" spans="2:17" ht="20.25" customHeight="1" collapsed="1" x14ac:dyDescent="0.25"/>
    <row r="7" spans="2:17" ht="30" customHeight="1" x14ac:dyDescent="0.25">
      <c r="B7" s="197" t="s">
        <v>148</v>
      </c>
      <c r="C7" s="198"/>
      <c r="D7" s="199"/>
      <c r="E7" s="151"/>
      <c r="F7" s="151"/>
      <c r="G7" s="152"/>
      <c r="H7" s="204" t="str">
        <f>IF(K48="Fail","Fail",IF(H10="Inadequate","Fail",IF(H10="Satisfactory","Pass",IF(H10="Good","Pass",IF(H10="Outstanding","Pass","Missing Data")))))</f>
        <v>Fail</v>
      </c>
      <c r="I7" s="205"/>
      <c r="J7" s="205"/>
      <c r="K7" s="206"/>
    </row>
    <row r="8" spans="2:17" ht="30" customHeight="1" x14ac:dyDescent="0.25">
      <c r="B8" s="197" t="s">
        <v>149</v>
      </c>
      <c r="C8" s="198"/>
      <c r="D8" s="199"/>
      <c r="E8" s="151"/>
      <c r="F8" s="151"/>
      <c r="G8" s="152"/>
      <c r="H8" s="200">
        <f>IF(H10="Inadequate",0,IF(H10="Satisfactory",MIN(1000000,Inputs!C8*'Authority RAG Thresholds'!N8),IF(H10="Good",Inputs!C8*'Authority RAG Thresholds'!N9,IF(H10="Outstanding",Inputs!C8*'Authority RAG Thresholds'!N10))))</f>
        <v>0</v>
      </c>
      <c r="I8" s="201"/>
      <c r="J8" s="201"/>
      <c r="K8" s="202"/>
    </row>
    <row r="10" spans="2:17" ht="20" x14ac:dyDescent="0.4">
      <c r="B10" s="221" t="str">
        <f>Inputs!C5</f>
        <v>Year 1 (Most Recent Period)</v>
      </c>
      <c r="C10" s="222"/>
      <c r="D10" s="223"/>
      <c r="E10" s="141"/>
      <c r="F10" s="141"/>
      <c r="H10" s="210" t="str">
        <f>F14</f>
        <v>Inadequate</v>
      </c>
      <c r="I10" s="210"/>
      <c r="J10" s="210"/>
      <c r="K10" s="210"/>
      <c r="M10" s="244" t="s">
        <v>150</v>
      </c>
      <c r="N10" s="244"/>
      <c r="O10" s="244"/>
      <c r="P10" s="244"/>
      <c r="Q10" s="244"/>
    </row>
    <row r="11" spans="2:17" ht="20.25" customHeight="1" x14ac:dyDescent="0.25">
      <c r="F11" s="110"/>
    </row>
    <row r="12" spans="2:17" ht="20.25" hidden="1" customHeight="1" outlineLevel="1" x14ac:dyDescent="0.25">
      <c r="E12" s="112" t="s">
        <v>151</v>
      </c>
      <c r="F12" s="110" t="str">
        <f>_xlfn.IFS(AND(F15&lt;=300,F15&gt;230),'Authority RAG Thresholds'!$D$19,AND(F15&lt;=230,F15&gt;170),'Authority RAG Thresholds'!D20,AND(F15&lt;=170,F15&gt;110),'Authority RAG Thresholds'!D21,F15&lt;=110,'Authority RAG Thresholds'!D22)</f>
        <v>Inadequate</v>
      </c>
    </row>
    <row r="13" spans="2:17" ht="20.25" hidden="1" customHeight="1" outlineLevel="1" x14ac:dyDescent="0.25">
      <c r="E13" s="112" t="s">
        <v>152</v>
      </c>
      <c r="F13" s="110" t="str">
        <f>CONCATENATE(IF(AND(OR(F12='Authority RAG Thresholds'!D19,F12='Authority RAG Thresholds'!D20),OR(F20&lt;=0,F25&lt;=0,F30&lt;=0)),"Cannot be rated higher than Satisfactory due to low score on key ratio",""))</f>
        <v/>
      </c>
    </row>
    <row r="14" spans="2:17" ht="20.25" hidden="1" customHeight="1" outlineLevel="1" x14ac:dyDescent="0.25">
      <c r="E14" s="110" t="s">
        <v>153</v>
      </c>
      <c r="F14" s="110" t="str">
        <f>IF(ISNUMBER(SEARCH("Inadequate",F13,1)),"Inadequate",IF(ISNUMBER(SEARCH("Satisfactory",F13,1)),"Satisfactory",F12))</f>
        <v>Inadequate</v>
      </c>
    </row>
    <row r="15" spans="2:17" ht="20.25" hidden="1" customHeight="1" outlineLevel="1" x14ac:dyDescent="0.25">
      <c r="E15" s="112" t="s">
        <v>154</v>
      </c>
      <c r="F15" s="142">
        <f>SUM(F20+F25+F30)</f>
        <v>0</v>
      </c>
    </row>
    <row r="16" spans="2:17" ht="20.25" hidden="1" customHeight="1" outlineLevel="1" x14ac:dyDescent="0.25">
      <c r="E16" s="112" t="s">
        <v>155</v>
      </c>
      <c r="F16" s="112" t="s">
        <v>156</v>
      </c>
      <c r="H16" s="126"/>
      <c r="I16" s="126"/>
      <c r="M16" s="115"/>
      <c r="N16" s="115"/>
      <c r="O16" s="115"/>
      <c r="P16" s="115"/>
      <c r="Q16" s="115"/>
    </row>
    <row r="17" spans="2:17" ht="20.25" customHeight="1" collapsed="1" x14ac:dyDescent="0.25">
      <c r="H17" s="126"/>
      <c r="I17" s="126"/>
      <c r="M17" s="115"/>
      <c r="N17" s="115"/>
      <c r="O17" s="115"/>
      <c r="P17" s="115"/>
      <c r="Q17" s="115"/>
    </row>
    <row r="18" spans="2:17" ht="20.25" customHeight="1" x14ac:dyDescent="0.25">
      <c r="B18" s="221" t="s">
        <v>157</v>
      </c>
      <c r="C18" s="222"/>
      <c r="D18" s="223"/>
      <c r="H18" s="126"/>
      <c r="I18" s="126"/>
      <c r="M18" s="115"/>
      <c r="N18" s="115"/>
      <c r="O18" s="115"/>
      <c r="P18" s="115"/>
      <c r="Q18" s="115"/>
    </row>
    <row r="19" spans="2:17" ht="20.25" customHeight="1" x14ac:dyDescent="0.25">
      <c r="H19" s="126"/>
      <c r="I19" s="126"/>
      <c r="M19" s="115"/>
      <c r="N19" s="115"/>
      <c r="O19" s="115"/>
      <c r="P19" s="115"/>
      <c r="Q19" s="115"/>
    </row>
    <row r="20" spans="2:17" ht="20.25" customHeight="1" x14ac:dyDescent="0.25">
      <c r="B20" s="224" t="s">
        <v>35</v>
      </c>
      <c r="C20" s="136" t="s">
        <v>158</v>
      </c>
      <c r="D20" s="135" t="s">
        <v>56</v>
      </c>
      <c r="E20" s="44" t="str">
        <f>IFERROR(Inputs!C10/Inputs!C11,"Incomplete")</f>
        <v>Incomplete</v>
      </c>
      <c r="F20" s="44">
        <f>_xlfn.IFS(E20="Incomplete",0,E20&lt;'Authority RAG Thresholds'!G15,0,AND(E20&gt;='Authority RAG Thresholds'!G15,E20&lt;'Authority RAG Thresholds'!G13),10,AND(E20&gt;='Authority RAG Thresholds'!G13,E20&lt;'Authority RAG Thresholds'!G12),20,AND(E20&gt;='Authority RAG Thresholds'!G12,E20&lt;'Authority RAG Thresholds'!G11),30,AND(E20&gt;='Authority RAG Thresholds'!G11,E20&lt;'Authority RAG Thresholds'!G10),40,AND(E20&gt;='Authority RAG Thresholds'!G10,E20&lt;'Authority RAG Thresholds'!G9),50,AND(E20&gt;='Authority RAG Thresholds'!G9,E20&lt;'Authority RAG Thresholds'!G8),60,AND(E20&gt;='Authority RAG Thresholds'!G8,E20&lt;'Authority RAG Thresholds'!G7),70,AND(E20&gt;='Authority RAG Thresholds'!G7,E20&lt;'Authority RAG Thresholds'!G6),80,AND(E20&gt;='Authority RAG Thresholds'!G6,E20&lt;2),90,E20&gt;='Authority RAG Thresholds'!G5,100)</f>
        <v>0</v>
      </c>
      <c r="H20" s="240" t="s">
        <v>136</v>
      </c>
      <c r="I20" s="240" t="s">
        <v>159</v>
      </c>
      <c r="J20" s="208" t="s">
        <v>160</v>
      </c>
      <c r="K20" s="208"/>
      <c r="L20" s="140"/>
      <c r="M20" s="214"/>
      <c r="N20" s="214"/>
      <c r="O20" s="214"/>
      <c r="P20" s="214"/>
      <c r="Q20" s="214"/>
    </row>
    <row r="21" spans="2:17" ht="20.25" customHeight="1" x14ac:dyDescent="0.25">
      <c r="B21" s="225"/>
      <c r="C21" s="136" t="s">
        <v>161</v>
      </c>
      <c r="D21" s="135" t="s">
        <v>62</v>
      </c>
      <c r="H21" s="240"/>
      <c r="I21" s="240"/>
      <c r="J21" s="208"/>
      <c r="K21" s="208"/>
      <c r="L21" s="140"/>
      <c r="M21" s="214"/>
      <c r="N21" s="214"/>
      <c r="O21" s="214"/>
      <c r="P21" s="214"/>
      <c r="Q21" s="214"/>
    </row>
    <row r="22" spans="2:17" ht="20.25" customHeight="1" x14ac:dyDescent="0.25">
      <c r="B22" s="225"/>
      <c r="C22" s="136" t="s">
        <v>162</v>
      </c>
      <c r="D22" s="135" t="s">
        <v>68</v>
      </c>
      <c r="H22" s="212">
        <f>Inputs!C10</f>
        <v>0</v>
      </c>
      <c r="I22" s="212">
        <f>Inputs!C11</f>
        <v>0</v>
      </c>
      <c r="J22" s="230" t="e">
        <f>+H22/I22</f>
        <v>#DIV/0!</v>
      </c>
      <c r="K22" s="219" t="str">
        <f>_xlfn.XLOOKUP(F20,'Authority RAG Thresholds'!C5:C15,'Authority RAG Thresholds'!J5:J15)</f>
        <v>Inadequate</v>
      </c>
      <c r="M22" s="214"/>
      <c r="N22" s="214"/>
      <c r="O22" s="214"/>
      <c r="P22" s="214"/>
      <c r="Q22" s="214"/>
    </row>
    <row r="23" spans="2:17" ht="20.25" customHeight="1" x14ac:dyDescent="0.25">
      <c r="B23" s="226"/>
      <c r="C23" s="136" t="s">
        <v>163</v>
      </c>
      <c r="D23" s="135" t="s">
        <v>44</v>
      </c>
      <c r="H23" s="213"/>
      <c r="I23" s="213"/>
      <c r="J23" s="231"/>
      <c r="K23" s="220"/>
      <c r="L23" s="133"/>
      <c r="M23" s="214"/>
      <c r="N23" s="214"/>
      <c r="O23" s="214"/>
      <c r="P23" s="214"/>
      <c r="Q23" s="214"/>
    </row>
    <row r="24" spans="2:17" ht="20.25" customHeight="1" x14ac:dyDescent="0.25">
      <c r="H24" s="126"/>
      <c r="I24" s="126"/>
    </row>
    <row r="25" spans="2:17" ht="20.25" customHeight="1" x14ac:dyDescent="0.25">
      <c r="B25" s="224" t="s">
        <v>34</v>
      </c>
      <c r="C25" s="136" t="s">
        <v>164</v>
      </c>
      <c r="D25" s="135" t="s">
        <v>56</v>
      </c>
      <c r="E25" s="112" t="str">
        <f>IFERROR(((Inputs!C15+Inputs!C14)/Inputs!C9)*100,"Incomplete")</f>
        <v>Incomplete</v>
      </c>
      <c r="F25" s="112">
        <f>_xlfn.IFS(E25="Incomplete",0,OR(E25&gt;=90,E25&lt;0),0,AND(E25&lt;90,E25&gt;=80),10,AND(E25&lt;80,E25&gt;=70),20,AND(E25&lt;70,E25&gt;=60),30,AND(E25&lt;60,E25&gt;=50),40,AND(E25&lt;50,E25&gt;=40),50,AND(E25&lt;40,E25&gt;=30),60,AND(E25&lt;30,E25&gt;=20),70,AND(E25&lt;20,E25&gt;=10),80,AND(E25&lt;10,E25&gt;=0),90,E25=0,100)</f>
        <v>0</v>
      </c>
      <c r="H25" s="240" t="s">
        <v>165</v>
      </c>
      <c r="I25" s="240" t="s">
        <v>166</v>
      </c>
      <c r="J25" s="208" t="s">
        <v>160</v>
      </c>
      <c r="K25" s="208"/>
      <c r="M25" s="214"/>
      <c r="N25" s="214"/>
      <c r="O25" s="214"/>
      <c r="P25" s="214"/>
      <c r="Q25" s="214"/>
    </row>
    <row r="26" spans="2:17" ht="20.25" customHeight="1" x14ac:dyDescent="0.25">
      <c r="B26" s="225"/>
      <c r="C26" s="136" t="s">
        <v>167</v>
      </c>
      <c r="D26" s="135" t="s">
        <v>62</v>
      </c>
      <c r="H26" s="240"/>
      <c r="I26" s="240"/>
      <c r="J26" s="208"/>
      <c r="K26" s="208"/>
      <c r="M26" s="214"/>
      <c r="N26" s="214"/>
      <c r="O26" s="214"/>
      <c r="P26" s="214"/>
      <c r="Q26" s="214"/>
    </row>
    <row r="27" spans="2:17" ht="20.25" customHeight="1" x14ac:dyDescent="0.25">
      <c r="B27" s="225"/>
      <c r="C27" s="136" t="s">
        <v>168</v>
      </c>
      <c r="D27" s="135" t="s">
        <v>68</v>
      </c>
      <c r="H27" s="212">
        <f>Inputs!C15+Inputs!C14</f>
        <v>0</v>
      </c>
      <c r="I27" s="212">
        <f>Inputs!C9</f>
        <v>0</v>
      </c>
      <c r="J27" s="232" t="e">
        <f>+H27/I27</f>
        <v>#DIV/0!</v>
      </c>
      <c r="K27" s="219" t="str">
        <f>_xlfn.XLOOKUP(F25,'Authority RAG Thresholds'!C5:C15,'Authority RAG Thresholds'!J5:J15)</f>
        <v>Inadequate</v>
      </c>
      <c r="M27" s="214"/>
      <c r="N27" s="214"/>
      <c r="O27" s="214"/>
      <c r="P27" s="214"/>
      <c r="Q27" s="214"/>
    </row>
    <row r="28" spans="2:17" ht="20.25" customHeight="1" x14ac:dyDescent="0.25">
      <c r="B28" s="226"/>
      <c r="C28" s="136" t="s">
        <v>169</v>
      </c>
      <c r="D28" s="135" t="s">
        <v>44</v>
      </c>
      <c r="H28" s="213"/>
      <c r="I28" s="213"/>
      <c r="J28" s="233"/>
      <c r="K28" s="220"/>
      <c r="M28" s="214"/>
      <c r="N28" s="214"/>
      <c r="O28" s="214"/>
      <c r="P28" s="214"/>
      <c r="Q28" s="214"/>
    </row>
    <row r="29" spans="2:17" ht="20.25" customHeight="1" x14ac:dyDescent="0.25">
      <c r="H29" s="139"/>
      <c r="I29" s="139"/>
      <c r="J29" s="139"/>
      <c r="K29" s="139"/>
    </row>
    <row r="30" spans="2:17" ht="20.25" customHeight="1" x14ac:dyDescent="0.25">
      <c r="B30" s="241" t="s">
        <v>101</v>
      </c>
      <c r="C30" s="136" t="s">
        <v>170</v>
      </c>
      <c r="D30" s="135" t="s">
        <v>56</v>
      </c>
      <c r="E30" s="44" t="str">
        <f>IFERROR((Inputs!C13/Inputs!C8)*100,"Incomplete")</f>
        <v>Incomplete</v>
      </c>
      <c r="F30" s="112">
        <f>_xlfn.IFS(E30="Incomplete",0,E30&lt;0,0,AND(E30&gt;=0,E30&lt;1),10,AND(E30&gt;=1,E30&lt;2),20,AND(E30&gt;=2,E30&lt;3),30,AND(E30&gt;=3,E30&lt;4),40,AND(E30&gt;=4,E30&lt;5),50,AND(E30&gt;=5,E30&lt;6),60,AND(E30&gt;=6,E30&lt;7),70,AND(E30&gt;=7,E30&lt;8),80,AND(E30&gt;=8,E30&lt;9),90,E30&gt;=9,100)</f>
        <v>0</v>
      </c>
      <c r="H30" s="240" t="s">
        <v>171</v>
      </c>
      <c r="I30" s="240" t="s">
        <v>172</v>
      </c>
      <c r="J30" s="208" t="s">
        <v>160</v>
      </c>
      <c r="K30" s="208"/>
      <c r="M30" s="214"/>
      <c r="N30" s="214"/>
      <c r="O30" s="214"/>
      <c r="P30" s="214"/>
      <c r="Q30" s="214"/>
    </row>
    <row r="31" spans="2:17" ht="20.25" customHeight="1" x14ac:dyDescent="0.25">
      <c r="B31" s="242"/>
      <c r="C31" s="136" t="s">
        <v>173</v>
      </c>
      <c r="D31" s="135" t="s">
        <v>62</v>
      </c>
      <c r="H31" s="240"/>
      <c r="I31" s="240"/>
      <c r="J31" s="208"/>
      <c r="K31" s="208"/>
      <c r="M31" s="214"/>
      <c r="N31" s="214"/>
      <c r="O31" s="214"/>
      <c r="P31" s="214"/>
      <c r="Q31" s="214"/>
    </row>
    <row r="32" spans="2:17" ht="20.25" customHeight="1" x14ac:dyDescent="0.25">
      <c r="B32" s="242"/>
      <c r="C32" s="136" t="s">
        <v>174</v>
      </c>
      <c r="D32" s="135" t="s">
        <v>68</v>
      </c>
      <c r="H32" s="234">
        <f>Inputs!C13</f>
        <v>0</v>
      </c>
      <c r="I32" s="212">
        <f>Inputs!C8</f>
        <v>0</v>
      </c>
      <c r="J32" s="232" t="e">
        <f>H32/I32</f>
        <v>#DIV/0!</v>
      </c>
      <c r="K32" s="219" t="str">
        <f>_xlfn.XLOOKUP(F30,'Authority RAG Thresholds'!C5:C15,'Authority RAG Thresholds'!J5:J15)</f>
        <v>Inadequate</v>
      </c>
      <c r="M32" s="214"/>
      <c r="N32" s="214"/>
      <c r="O32" s="214"/>
      <c r="P32" s="214"/>
      <c r="Q32" s="214"/>
    </row>
    <row r="33" spans="2:17" ht="20.25" customHeight="1" x14ac:dyDescent="0.25">
      <c r="B33" s="243"/>
      <c r="C33" s="136" t="s">
        <v>175</v>
      </c>
      <c r="D33" s="135" t="s">
        <v>44</v>
      </c>
      <c r="H33" s="235"/>
      <c r="I33" s="213"/>
      <c r="J33" s="233"/>
      <c r="K33" s="220"/>
      <c r="M33" s="214"/>
      <c r="N33" s="214"/>
      <c r="O33" s="214"/>
      <c r="P33" s="214"/>
      <c r="Q33" s="214"/>
    </row>
    <row r="34" spans="2:17" ht="20.25" customHeight="1" x14ac:dyDescent="0.25">
      <c r="D34" s="112" t="s">
        <v>176</v>
      </c>
      <c r="H34" s="126"/>
      <c r="I34" s="126"/>
    </row>
    <row r="35" spans="2:17" ht="20.25" customHeight="1" x14ac:dyDescent="0.25">
      <c r="B35" s="221" t="s">
        <v>177</v>
      </c>
      <c r="C35" s="222"/>
      <c r="D35" s="223"/>
      <c r="H35" s="126"/>
      <c r="I35" s="126"/>
    </row>
    <row r="36" spans="2:17" ht="20.25" customHeight="1" x14ac:dyDescent="0.25">
      <c r="H36" s="126"/>
      <c r="I36" s="126"/>
    </row>
    <row r="37" spans="2:17" ht="20.25" customHeight="1" x14ac:dyDescent="0.25">
      <c r="B37" s="241" t="s">
        <v>178</v>
      </c>
      <c r="C37" s="134" t="s">
        <v>179</v>
      </c>
      <c r="D37" s="135" t="s">
        <v>56</v>
      </c>
      <c r="E37" s="111">
        <f>$I$39*F37</f>
        <v>0</v>
      </c>
      <c r="F37" s="112">
        <v>0</v>
      </c>
      <c r="H37" s="208" t="s">
        <v>180</v>
      </c>
      <c r="I37" s="208" t="s">
        <v>181</v>
      </c>
      <c r="J37" s="236" t="s">
        <v>160</v>
      </c>
      <c r="K37" s="237"/>
      <c r="M37" s="214"/>
      <c r="N37" s="214"/>
      <c r="O37" s="214"/>
      <c r="P37" s="214"/>
      <c r="Q37" s="214"/>
    </row>
    <row r="38" spans="2:17" ht="20.25" customHeight="1" x14ac:dyDescent="0.25">
      <c r="B38" s="242"/>
      <c r="C38" s="136" t="s">
        <v>182</v>
      </c>
      <c r="D38" s="135" t="s">
        <v>62</v>
      </c>
      <c r="E38" s="111">
        <f>$I$39*F38</f>
        <v>0</v>
      </c>
      <c r="F38" s="112">
        <v>1.1499999999999999</v>
      </c>
      <c r="H38" s="208"/>
      <c r="I38" s="208"/>
      <c r="J38" s="238"/>
      <c r="K38" s="239"/>
      <c r="M38" s="214"/>
      <c r="N38" s="214"/>
      <c r="O38" s="214"/>
      <c r="P38" s="214"/>
      <c r="Q38" s="214"/>
    </row>
    <row r="39" spans="2:17" ht="20.25" customHeight="1" x14ac:dyDescent="0.25">
      <c r="B39" s="242"/>
      <c r="C39" s="136" t="s">
        <v>183</v>
      </c>
      <c r="D39" s="135" t="s">
        <v>68</v>
      </c>
      <c r="E39" s="111">
        <f>$I$39*F39</f>
        <v>0</v>
      </c>
      <c r="F39" s="112">
        <v>1.25</v>
      </c>
      <c r="H39" s="260">
        <f>Inputs!C7</f>
        <v>0</v>
      </c>
      <c r="I39" s="260">
        <f>Inputs!C8</f>
        <v>0</v>
      </c>
      <c r="J39" s="230" t="e">
        <f>+H39/I39</f>
        <v>#DIV/0!</v>
      </c>
      <c r="K39" s="261" t="e">
        <f>IF(J39&lt;=_xlfn.XLOOKUP($H$10,$D$37:$D$40,$F$37:$F$40),"Pass",IF(J39&gt;_xlfn.XLOOKUP($H$10,$D$37:$D$40,$F$37:$F$40),"Fail"))</f>
        <v>#DIV/0!</v>
      </c>
      <c r="M39" s="214"/>
      <c r="N39" s="214"/>
      <c r="O39" s="214"/>
      <c r="P39" s="214"/>
      <c r="Q39" s="214"/>
    </row>
    <row r="40" spans="2:17" ht="20.25" customHeight="1" x14ac:dyDescent="0.25">
      <c r="B40" s="226"/>
      <c r="C40" s="136" t="s">
        <v>184</v>
      </c>
      <c r="D40" s="135" t="s">
        <v>44</v>
      </c>
      <c r="E40" s="111">
        <f>$I$39*F40</f>
        <v>0</v>
      </c>
      <c r="F40" s="112">
        <v>1.5</v>
      </c>
      <c r="H40" s="213"/>
      <c r="I40" s="213"/>
      <c r="J40" s="231"/>
      <c r="K40" s="262"/>
      <c r="M40" s="214"/>
      <c r="N40" s="214"/>
      <c r="O40" s="214"/>
      <c r="P40" s="214"/>
      <c r="Q40" s="214"/>
    </row>
    <row r="41" spans="2:17" ht="20.25" customHeight="1" x14ac:dyDescent="0.25">
      <c r="D41" s="112" t="s">
        <v>176</v>
      </c>
      <c r="H41" s="126"/>
      <c r="I41" s="126"/>
    </row>
    <row r="42" spans="2:17" ht="20.25" customHeight="1" x14ac:dyDescent="0.25">
      <c r="B42" s="241" t="s">
        <v>106</v>
      </c>
      <c r="C42" s="263" t="s">
        <v>185</v>
      </c>
      <c r="D42" s="263" t="s">
        <v>48</v>
      </c>
      <c r="H42" s="208" t="s">
        <v>186</v>
      </c>
      <c r="I42" s="208" t="s">
        <v>187</v>
      </c>
      <c r="J42" s="208" t="s">
        <v>160</v>
      </c>
      <c r="K42" s="208"/>
      <c r="M42" s="214"/>
      <c r="N42" s="214"/>
      <c r="O42" s="214"/>
      <c r="P42" s="214"/>
      <c r="Q42" s="214"/>
    </row>
    <row r="43" spans="2:17" ht="20.25" customHeight="1" x14ac:dyDescent="0.25">
      <c r="B43" s="225"/>
      <c r="C43" s="264"/>
      <c r="D43" s="264"/>
      <c r="H43" s="208"/>
      <c r="I43" s="208"/>
      <c r="J43" s="208"/>
      <c r="K43" s="208"/>
      <c r="M43" s="214"/>
      <c r="N43" s="214"/>
      <c r="O43" s="214"/>
      <c r="P43" s="214"/>
      <c r="Q43" s="214"/>
    </row>
    <row r="44" spans="2:17" ht="20.25" customHeight="1" x14ac:dyDescent="0.25">
      <c r="B44" s="226"/>
      <c r="C44" s="145" t="s">
        <v>188</v>
      </c>
      <c r="D44" s="146" t="s">
        <v>189</v>
      </c>
      <c r="H44" s="137">
        <f>Inputs!C12</f>
        <v>0</v>
      </c>
      <c r="I44" s="137">
        <f>Inputs!D12</f>
        <v>0</v>
      </c>
      <c r="J44" s="209" t="e">
        <f>(+H44-I44)/I44</f>
        <v>#DIV/0!</v>
      </c>
      <c r="K44" s="209"/>
      <c r="M44" s="214"/>
      <c r="N44" s="214"/>
      <c r="O44" s="214"/>
      <c r="P44" s="214"/>
      <c r="Q44" s="214"/>
    </row>
    <row r="45" spans="2:17" ht="20.25" customHeight="1" x14ac:dyDescent="0.25">
      <c r="H45" s="139"/>
      <c r="I45" s="139"/>
      <c r="J45" s="139"/>
      <c r="K45" s="139"/>
    </row>
    <row r="46" spans="2:17" ht="20.25" customHeight="1" x14ac:dyDescent="0.25">
      <c r="B46" s="224" t="s">
        <v>190</v>
      </c>
      <c r="C46" s="227" t="s">
        <v>191</v>
      </c>
      <c r="D46" s="227" t="s">
        <v>192</v>
      </c>
      <c r="H46" s="215" t="s">
        <v>22</v>
      </c>
      <c r="I46" s="216"/>
      <c r="J46" s="208" t="s">
        <v>160</v>
      </c>
      <c r="K46" s="208"/>
      <c r="M46" s="214"/>
      <c r="N46" s="214"/>
      <c r="O46" s="214"/>
      <c r="P46" s="214"/>
      <c r="Q46" s="214"/>
    </row>
    <row r="47" spans="2:17" ht="20.25" customHeight="1" x14ac:dyDescent="0.25">
      <c r="B47" s="225"/>
      <c r="C47" s="228" t="s">
        <v>193</v>
      </c>
      <c r="D47" s="228" t="s">
        <v>48</v>
      </c>
      <c r="H47" s="217"/>
      <c r="I47" s="218"/>
      <c r="J47" s="208"/>
      <c r="K47" s="208"/>
      <c r="M47" s="214"/>
      <c r="N47" s="214"/>
      <c r="O47" s="214"/>
      <c r="P47" s="214"/>
      <c r="Q47" s="214"/>
    </row>
    <row r="48" spans="2:17" ht="20.25" customHeight="1" x14ac:dyDescent="0.25">
      <c r="B48" s="226"/>
      <c r="C48" s="136" t="s">
        <v>193</v>
      </c>
      <c r="D48" s="135" t="s">
        <v>48</v>
      </c>
      <c r="H48" s="208">
        <f>Inputs!C17</f>
        <v>0</v>
      </c>
      <c r="I48" s="208"/>
      <c r="J48" s="143" t="str">
        <f>IF(Results!H48&lt;='Authority RAG Thresholds'!$S$9,'Authority RAG Thresholds'!T9,IF(Results!H48&lt;='Authority RAG Thresholds'!S8,'Authority RAG Thresholds'!T8,IF(Results!H48&lt;='Authority RAG Thresholds'!S7,'Authority RAG Thresholds'!T7,IF(Results!H48&lt;='Authority RAG Thresholds'!S6,'Authority RAG Thresholds'!T6,IF(Results!H48&lt;='Authority RAG Thresholds'!S5,'Authority RAG Thresholds'!T5)))))</f>
        <v>Very High Risk</v>
      </c>
      <c r="K48" s="144" t="str">
        <f>IF(H48&lt;'Authority RAG Thresholds'!R7,"Fail",IF(H48&gt;='Authority RAG Thresholds'!$R$7,"Pass"))</f>
        <v>Fail</v>
      </c>
      <c r="M48" s="214"/>
      <c r="N48" s="214"/>
      <c r="O48" s="214"/>
      <c r="P48" s="214"/>
      <c r="Q48" s="214"/>
    </row>
    <row r="50" spans="2:17" ht="20.25" hidden="1" customHeight="1" outlineLevel="1" x14ac:dyDescent="0.25">
      <c r="B50" s="125" t="s">
        <v>194</v>
      </c>
    </row>
    <row r="51" spans="2:17" ht="20.25" hidden="1" customHeight="1" outlineLevel="1" x14ac:dyDescent="0.25">
      <c r="B51" s="125" t="s">
        <v>195</v>
      </c>
    </row>
    <row r="52" spans="2:17" ht="20.25" hidden="1" customHeight="1" outlineLevel="1" x14ac:dyDescent="0.25">
      <c r="B52" s="125" t="s">
        <v>196</v>
      </c>
    </row>
    <row r="53" spans="2:17" ht="20.25" customHeight="1" collapsed="1" x14ac:dyDescent="0.25">
      <c r="B53" s="128" t="str">
        <f>B10&amp;" Overall"</f>
        <v>Year 1 (Most Recent Period) Overall</v>
      </c>
      <c r="C53" s="129"/>
      <c r="D53" s="130"/>
      <c r="E53" s="131"/>
      <c r="F53" s="131"/>
      <c r="H53" s="196" t="str">
        <f>IF(F15&gt;110,"Pass","Fail")</f>
        <v>Fail</v>
      </c>
      <c r="I53" s="196"/>
      <c r="J53" s="196"/>
      <c r="K53" s="196"/>
    </row>
    <row r="57" spans="2:17" ht="20.25" customHeight="1" x14ac:dyDescent="0.25">
      <c r="B57" s="221" t="s">
        <v>197</v>
      </c>
      <c r="C57" s="222"/>
      <c r="D57" s="223"/>
      <c r="E57" s="141"/>
      <c r="F57" s="141"/>
      <c r="H57" s="245">
        <f>F60</f>
        <v>0</v>
      </c>
      <c r="I57" s="245"/>
      <c r="J57" s="245"/>
      <c r="K57" s="245"/>
      <c r="M57" s="244" t="s">
        <v>150</v>
      </c>
      <c r="N57" s="244"/>
      <c r="O57" s="244"/>
      <c r="P57" s="244"/>
      <c r="Q57" s="244"/>
    </row>
    <row r="59" spans="2:17" ht="20.25" hidden="1" customHeight="1" outlineLevel="1" x14ac:dyDescent="0.25"/>
    <row r="60" spans="2:17" ht="20.25" hidden="1" customHeight="1" outlineLevel="1" x14ac:dyDescent="0.25">
      <c r="E60" s="112" t="s">
        <v>151</v>
      </c>
      <c r="F60" s="110">
        <f>_xlfn.IFS(AND(F63&lt;=300,F63&gt;230),'Authority RAG Thresholds'!$D$19,AND(F63&lt;=230,F63&gt;170),'Authority RAG Thresholds'!AG40,AND(F63&lt;=170,F63&gt;110),'Authority RAG Thresholds'!AG41,F63&lt;=110,'Authority RAG Thresholds'!AG42)</f>
        <v>0</v>
      </c>
    </row>
    <row r="61" spans="2:17" ht="20.25" hidden="1" customHeight="1" outlineLevel="1" x14ac:dyDescent="0.25">
      <c r="E61" s="112" t="s">
        <v>152</v>
      </c>
      <c r="F61" s="110" t="str">
        <f>CONCATENATE(IF(AND(OR(F60='Authority RAG Thresholds'!AG39,F60='Authority RAG Thresholds'!AG40),OR(F68&lt;=0,F73&lt;=0,F78&lt;=0)),"Cannot be rated higher than Satisfactory due to low score on key ratio",""))</f>
        <v>Cannot be rated higher than Satisfactory due to low score on key ratio</v>
      </c>
    </row>
    <row r="62" spans="2:17" ht="20.25" hidden="1" customHeight="1" outlineLevel="1" x14ac:dyDescent="0.25">
      <c r="E62" s="110" t="s">
        <v>153</v>
      </c>
      <c r="F62" s="110" t="str">
        <f>IF(ISNUMBER(SEARCH("Inadequate",F61,1)),"Inadequate",IF(ISNUMBER(SEARCH("Satisfactory",F61,1)),"Satisfactory",F60))</f>
        <v>Satisfactory</v>
      </c>
    </row>
    <row r="63" spans="2:17" ht="20.25" hidden="1" customHeight="1" outlineLevel="1" x14ac:dyDescent="0.25">
      <c r="E63" s="112" t="s">
        <v>154</v>
      </c>
      <c r="F63" s="142">
        <f>SUM(F68+F73+F78)</f>
        <v>0</v>
      </c>
    </row>
    <row r="64" spans="2:17" ht="20.25" hidden="1" customHeight="1" outlineLevel="1" x14ac:dyDescent="0.25">
      <c r="E64" s="112" t="s">
        <v>155</v>
      </c>
      <c r="F64" s="112" t="s">
        <v>156</v>
      </c>
    </row>
    <row r="65" spans="2:17" ht="20.25" hidden="1" customHeight="1" outlineLevel="1" x14ac:dyDescent="0.25"/>
    <row r="66" spans="2:17" ht="20.25" customHeight="1" collapsed="1" x14ac:dyDescent="0.25">
      <c r="B66" s="221" t="s">
        <v>157</v>
      </c>
      <c r="C66" s="222"/>
      <c r="D66" s="223"/>
    </row>
    <row r="68" spans="2:17" ht="20.25" customHeight="1" x14ac:dyDescent="0.25">
      <c r="B68" s="224" t="s">
        <v>35</v>
      </c>
      <c r="C68" s="136" t="s">
        <v>158</v>
      </c>
      <c r="D68" s="135" t="s">
        <v>56</v>
      </c>
      <c r="E68" s="44" t="str">
        <f>IFERROR(Inputs!D10/Inputs!D11,"Incomplete")</f>
        <v>Incomplete</v>
      </c>
      <c r="F68" s="44">
        <f>_xlfn.IFS(E68="Incomplete",0,E68&lt;'Authority RAG Thresholds'!G40,0,AND(E68&gt;='Authority RAG Thresholds'!G40,E68&lt;'Authority RAG Thresholds'!G42),10,AND(E68&gt;='Authority RAG Thresholds'!G42,E68&lt;'Authority RAG Thresholds'!G43),20,AND(E68&gt;='Authority RAG Thresholds'!G43,E68&lt;'Authority RAG Thresholds'!G44),30,AND(E68&gt;='Authority RAG Thresholds'!G44,E68&lt;'Authority RAG Thresholds'!G45),40,AND(E68&gt;='Authority RAG Thresholds'!G45,E68&lt;'Authority RAG Thresholds'!G46),50,AND(E68&gt;='Authority RAG Thresholds'!G46,E68&lt;'Authority RAG Thresholds'!G47),60,AND(E68&gt;='Authority RAG Thresholds'!G47,E68&lt;'Authority RAG Thresholds'!G48),70,AND(E68&gt;='Authority RAG Thresholds'!G48,E68&lt;'Authority RAG Thresholds'!G49),80,AND(E68&gt;='Authority RAG Thresholds'!G49,E68&lt;2),90,E68&gt;='Authority RAG Thresholds'!G50,100)</f>
        <v>0</v>
      </c>
      <c r="H68" s="212" t="s">
        <v>136</v>
      </c>
      <c r="I68" s="212" t="s">
        <v>159</v>
      </c>
      <c r="J68" s="236" t="s">
        <v>160</v>
      </c>
      <c r="K68" s="237"/>
      <c r="L68" s="140"/>
      <c r="M68" s="211"/>
      <c r="N68" s="211"/>
      <c r="O68" s="211"/>
      <c r="P68" s="211"/>
      <c r="Q68" s="211"/>
    </row>
    <row r="69" spans="2:17" ht="20.25" customHeight="1" x14ac:dyDescent="0.25">
      <c r="B69" s="225"/>
      <c r="C69" s="136" t="s">
        <v>161</v>
      </c>
      <c r="D69" s="135" t="s">
        <v>62</v>
      </c>
      <c r="H69" s="213"/>
      <c r="I69" s="213"/>
      <c r="J69" s="238"/>
      <c r="K69" s="239"/>
      <c r="L69" s="140"/>
      <c r="M69" s="211"/>
      <c r="N69" s="211"/>
      <c r="O69" s="211"/>
      <c r="P69" s="211"/>
      <c r="Q69" s="211"/>
    </row>
    <row r="70" spans="2:17" ht="20.25" customHeight="1" x14ac:dyDescent="0.25">
      <c r="B70" s="225"/>
      <c r="C70" s="136" t="s">
        <v>162</v>
      </c>
      <c r="D70" s="135" t="s">
        <v>68</v>
      </c>
      <c r="H70" s="212">
        <f>Inputs!D10</f>
        <v>0</v>
      </c>
      <c r="I70" s="212">
        <f>Inputs!D11</f>
        <v>0</v>
      </c>
      <c r="J70" s="230" t="e">
        <f>+H70/I70</f>
        <v>#DIV/0!</v>
      </c>
      <c r="K70" s="219" t="str">
        <f>_xlfn.XLOOKUP(F20,'Authority RAG Thresholds'!C5:C15,'Authority RAG Thresholds'!J5:J15)</f>
        <v>Inadequate</v>
      </c>
      <c r="M70" s="211"/>
      <c r="N70" s="211"/>
      <c r="O70" s="211"/>
      <c r="P70" s="211"/>
      <c r="Q70" s="211"/>
    </row>
    <row r="71" spans="2:17" ht="20.25" customHeight="1" x14ac:dyDescent="0.25">
      <c r="B71" s="226"/>
      <c r="C71" s="136" t="s">
        <v>163</v>
      </c>
      <c r="D71" s="135" t="s">
        <v>44</v>
      </c>
      <c r="H71" s="213"/>
      <c r="I71" s="213"/>
      <c r="J71" s="231"/>
      <c r="K71" s="220"/>
      <c r="L71" s="133"/>
      <c r="M71" s="211"/>
      <c r="N71" s="211"/>
      <c r="O71" s="211"/>
      <c r="P71" s="211"/>
      <c r="Q71" s="211"/>
    </row>
    <row r="72" spans="2:17" ht="20.25" customHeight="1" x14ac:dyDescent="0.25">
      <c r="H72" s="126"/>
      <c r="I72" s="126"/>
    </row>
    <row r="73" spans="2:17" ht="20.25" customHeight="1" x14ac:dyDescent="0.25">
      <c r="B73" s="224" t="s">
        <v>34</v>
      </c>
      <c r="C73" s="136" t="s">
        <v>164</v>
      </c>
      <c r="D73" s="135" t="s">
        <v>56</v>
      </c>
      <c r="E73" s="112" t="str">
        <f>IFERROR(((Inputs!D15+Inputs!D14)/Inputs!D9)*100,"Incomplete")</f>
        <v>Incomplete</v>
      </c>
      <c r="F73" s="112">
        <f>_xlfn.IFS(E73="Incomplete",0,OR(E73&gt;=90,E73&lt;0),0,AND(E73&lt;90,E73&gt;=80),10,AND(E73&lt;80,E73&gt;=70),20,AND(E73&lt;70,E73&gt;=60),30,AND(E73&lt;60,E73&gt;=50),40,AND(E73&lt;50,E73&gt;=40),50,AND(E73&lt;40,E73&gt;=30),60,AND(E73&lt;30,E73&gt;=20),70,AND(E73&lt;20,E73&gt;=10),80,AND(E73&lt;10,E73&gt;=0),90,E73=0,100)</f>
        <v>0</v>
      </c>
      <c r="H73" s="212" t="s">
        <v>165</v>
      </c>
      <c r="I73" s="212" t="s">
        <v>198</v>
      </c>
      <c r="J73" s="236" t="s">
        <v>160</v>
      </c>
      <c r="K73" s="237"/>
      <c r="M73" s="211"/>
      <c r="N73" s="211"/>
      <c r="O73" s="211"/>
      <c r="P73" s="211"/>
      <c r="Q73" s="211"/>
    </row>
    <row r="74" spans="2:17" ht="20.25" customHeight="1" x14ac:dyDescent="0.25">
      <c r="B74" s="225"/>
      <c r="C74" s="136" t="s">
        <v>167</v>
      </c>
      <c r="D74" s="135" t="s">
        <v>62</v>
      </c>
      <c r="H74" s="213"/>
      <c r="I74" s="213"/>
      <c r="J74" s="238"/>
      <c r="K74" s="239"/>
      <c r="M74" s="211"/>
      <c r="N74" s="211"/>
      <c r="O74" s="211"/>
      <c r="P74" s="211"/>
      <c r="Q74" s="211"/>
    </row>
    <row r="75" spans="2:17" ht="20.25" customHeight="1" x14ac:dyDescent="0.25">
      <c r="B75" s="225"/>
      <c r="C75" s="136" t="s">
        <v>168</v>
      </c>
      <c r="D75" s="135" t="s">
        <v>68</v>
      </c>
      <c r="H75" s="212">
        <f>Inputs!D15+Inputs!D14</f>
        <v>0</v>
      </c>
      <c r="I75" s="212">
        <f>Inputs!D9</f>
        <v>0</v>
      </c>
      <c r="J75" s="232" t="e">
        <f>+H75/I75</f>
        <v>#DIV/0!</v>
      </c>
      <c r="K75" s="219" t="str">
        <f>_xlfn.XLOOKUP(F25,'Authority RAG Thresholds'!C5:C15,'Authority RAG Thresholds'!J5:J15)</f>
        <v>Inadequate</v>
      </c>
      <c r="M75" s="211"/>
      <c r="N75" s="211"/>
      <c r="O75" s="211"/>
      <c r="P75" s="211"/>
      <c r="Q75" s="211"/>
    </row>
    <row r="76" spans="2:17" ht="20.25" customHeight="1" x14ac:dyDescent="0.25">
      <c r="B76" s="226"/>
      <c r="C76" s="136" t="s">
        <v>169</v>
      </c>
      <c r="D76" s="135" t="s">
        <v>44</v>
      </c>
      <c r="H76" s="213"/>
      <c r="I76" s="213"/>
      <c r="J76" s="233"/>
      <c r="K76" s="220"/>
      <c r="M76" s="211"/>
      <c r="N76" s="211"/>
      <c r="O76" s="211"/>
      <c r="P76" s="211"/>
      <c r="Q76" s="211"/>
    </row>
    <row r="77" spans="2:17" ht="20.25" customHeight="1" x14ac:dyDescent="0.25">
      <c r="H77" s="139"/>
      <c r="I77" s="139"/>
      <c r="J77" s="139"/>
      <c r="K77" s="139"/>
      <c r="M77" s="115"/>
      <c r="N77" s="115"/>
      <c r="O77" s="115"/>
      <c r="P77" s="115"/>
      <c r="Q77" s="115"/>
    </row>
    <row r="78" spans="2:17" ht="20.25" customHeight="1" x14ac:dyDescent="0.25">
      <c r="B78" s="241" t="s">
        <v>101</v>
      </c>
      <c r="C78" s="136" t="s">
        <v>170</v>
      </c>
      <c r="D78" s="135" t="s">
        <v>56</v>
      </c>
      <c r="E78" s="44" t="str">
        <f>IFERROR((Inputs!D13/Inputs!D8)*100,"Incomplete")</f>
        <v>Incomplete</v>
      </c>
      <c r="F78" s="112">
        <f>_xlfn.IFS(E78="Incomplete",0,E78&lt;0,0,AND(E78&gt;=0,E78&lt;1),10,AND(E78&gt;=1,E78&lt;2),20,AND(E78&gt;=2,E78&lt;3),30,AND(E78&gt;=3,E78&lt;4),40,AND(E78&gt;=4,E78&lt;5),50,AND(E78&gt;=5,E78&lt;6),60,AND(E78&gt;=6,E78&lt;7),70,AND(E78&gt;=7,E78&lt;8),80,AND(E78&gt;=8,E78&lt;9),90,E78&gt;=9,100)</f>
        <v>0</v>
      </c>
      <c r="H78" s="212" t="s">
        <v>171</v>
      </c>
      <c r="I78" s="212" t="s">
        <v>172</v>
      </c>
      <c r="J78" s="236" t="s">
        <v>160</v>
      </c>
      <c r="K78" s="237"/>
      <c r="M78" s="211"/>
      <c r="N78" s="211"/>
      <c r="O78" s="211"/>
      <c r="P78" s="211"/>
      <c r="Q78" s="211"/>
    </row>
    <row r="79" spans="2:17" ht="20.25" customHeight="1" x14ac:dyDescent="0.25">
      <c r="B79" s="242"/>
      <c r="C79" s="136" t="s">
        <v>173</v>
      </c>
      <c r="D79" s="135" t="s">
        <v>62</v>
      </c>
      <c r="H79" s="213"/>
      <c r="I79" s="213"/>
      <c r="J79" s="238"/>
      <c r="K79" s="239"/>
      <c r="M79" s="211"/>
      <c r="N79" s="211"/>
      <c r="O79" s="211"/>
      <c r="P79" s="211"/>
      <c r="Q79" s="211"/>
    </row>
    <row r="80" spans="2:17" ht="20.25" customHeight="1" x14ac:dyDescent="0.25">
      <c r="B80" s="242"/>
      <c r="C80" s="136" t="s">
        <v>174</v>
      </c>
      <c r="D80" s="135" t="s">
        <v>68</v>
      </c>
      <c r="H80" s="234">
        <f>Inputs!D13</f>
        <v>0</v>
      </c>
      <c r="I80" s="212">
        <f>Inputs!D8</f>
        <v>0</v>
      </c>
      <c r="J80" s="232" t="e">
        <f>-H80/I80</f>
        <v>#DIV/0!</v>
      </c>
      <c r="K80" s="219" t="str">
        <f>_xlfn.XLOOKUP(F30,'Authority RAG Thresholds'!C5:C15,'Authority RAG Thresholds'!J5:J15)</f>
        <v>Inadequate</v>
      </c>
      <c r="M80" s="211"/>
      <c r="N80" s="211"/>
      <c r="O80" s="211"/>
      <c r="P80" s="211"/>
      <c r="Q80" s="211"/>
    </row>
    <row r="81" spans="2:17" ht="20.25" customHeight="1" x14ac:dyDescent="0.25">
      <c r="B81" s="243"/>
      <c r="C81" s="136" t="s">
        <v>175</v>
      </c>
      <c r="D81" s="135" t="s">
        <v>44</v>
      </c>
      <c r="H81" s="235"/>
      <c r="I81" s="213"/>
      <c r="J81" s="233"/>
      <c r="K81" s="220"/>
      <c r="M81" s="211"/>
      <c r="N81" s="211"/>
      <c r="O81" s="211"/>
      <c r="P81" s="211"/>
      <c r="Q81" s="211"/>
    </row>
    <row r="82" spans="2:17" ht="20.25" customHeight="1" x14ac:dyDescent="0.25">
      <c r="D82" s="112" t="s">
        <v>176</v>
      </c>
      <c r="H82" s="126"/>
      <c r="I82" s="126"/>
    </row>
    <row r="83" spans="2:17" ht="20.25" customHeight="1" x14ac:dyDescent="0.25">
      <c r="B83" s="221" t="s">
        <v>177</v>
      </c>
      <c r="C83" s="222"/>
      <c r="D83" s="223"/>
      <c r="H83" s="126"/>
      <c r="I83" s="126"/>
    </row>
    <row r="84" spans="2:17" ht="20.25" customHeight="1" x14ac:dyDescent="0.25">
      <c r="H84" s="126"/>
      <c r="I84" s="126"/>
    </row>
    <row r="85" spans="2:17" ht="20.25" customHeight="1" x14ac:dyDescent="0.25">
      <c r="B85" s="241" t="s">
        <v>178</v>
      </c>
      <c r="C85" s="134" t="s">
        <v>179</v>
      </c>
      <c r="D85" s="135" t="s">
        <v>56</v>
      </c>
      <c r="E85" s="111">
        <f>$I$39*F85</f>
        <v>0</v>
      </c>
      <c r="F85" s="112">
        <v>0</v>
      </c>
      <c r="H85" s="208" t="s">
        <v>180</v>
      </c>
      <c r="I85" s="246" t="s">
        <v>181</v>
      </c>
      <c r="J85" s="208" t="s">
        <v>160</v>
      </c>
      <c r="K85" s="208"/>
      <c r="M85" s="248"/>
      <c r="N85" s="249"/>
      <c r="O85" s="249"/>
      <c r="P85" s="249"/>
      <c r="Q85" s="250"/>
    </row>
    <row r="86" spans="2:17" ht="20.25" customHeight="1" x14ac:dyDescent="0.25">
      <c r="B86" s="242"/>
      <c r="C86" s="136" t="s">
        <v>199</v>
      </c>
      <c r="D86" s="135" t="s">
        <v>62</v>
      </c>
      <c r="E86" s="111">
        <f>$I$39*F86</f>
        <v>0</v>
      </c>
      <c r="F86" s="112">
        <v>1.1499999999999999</v>
      </c>
      <c r="H86" s="208"/>
      <c r="I86" s="247"/>
      <c r="J86" s="208"/>
      <c r="K86" s="208"/>
      <c r="M86" s="251"/>
      <c r="N86" s="252"/>
      <c r="O86" s="252"/>
      <c r="P86" s="252"/>
      <c r="Q86" s="253"/>
    </row>
    <row r="87" spans="2:17" ht="20.25" customHeight="1" x14ac:dyDescent="0.25">
      <c r="B87" s="242"/>
      <c r="C87" s="136" t="s">
        <v>182</v>
      </c>
      <c r="D87" s="135" t="s">
        <v>68</v>
      </c>
      <c r="E87" s="111">
        <f>$I$39*F87</f>
        <v>0</v>
      </c>
      <c r="F87" s="112">
        <v>1.25</v>
      </c>
      <c r="H87" s="208"/>
      <c r="I87" s="247"/>
      <c r="J87" s="208"/>
      <c r="K87" s="208"/>
      <c r="M87" s="251"/>
      <c r="N87" s="252"/>
      <c r="O87" s="252"/>
      <c r="P87" s="252"/>
      <c r="Q87" s="253"/>
    </row>
    <row r="88" spans="2:17" ht="20.25" customHeight="1" x14ac:dyDescent="0.25">
      <c r="B88" s="226"/>
      <c r="C88" s="136" t="s">
        <v>184</v>
      </c>
      <c r="D88" s="135" t="s">
        <v>44</v>
      </c>
      <c r="E88" s="111">
        <f>$I$39*F88</f>
        <v>0</v>
      </c>
      <c r="F88" s="112">
        <v>1.5</v>
      </c>
      <c r="H88" s="137">
        <f>Inputs!C7</f>
        <v>0</v>
      </c>
      <c r="I88" s="137">
        <f>Inputs!D8</f>
        <v>0</v>
      </c>
      <c r="J88" s="45" t="e">
        <f>+H88/I88</f>
        <v>#DIV/0!</v>
      </c>
      <c r="K88" s="138" t="e">
        <f>IF(J88&lt;=_xlfn.XLOOKUP($H$10,$D$37:$D$40,$F$37:$F$40),"Pass",IF(J88&gt;_xlfn.XLOOKUP($H$10,$D$37:$D$40,$F$37:$F$40),"Flag As Risk"))</f>
        <v>#DIV/0!</v>
      </c>
      <c r="M88" s="254"/>
      <c r="N88" s="255"/>
      <c r="O88" s="255"/>
      <c r="P88" s="255"/>
      <c r="Q88" s="256"/>
    </row>
    <row r="89" spans="2:17" ht="20.25" customHeight="1" x14ac:dyDescent="0.25">
      <c r="D89" s="112" t="s">
        <v>176</v>
      </c>
      <c r="H89" s="126"/>
      <c r="I89" s="126"/>
    </row>
    <row r="91" spans="2:17" ht="20.25" customHeight="1" x14ac:dyDescent="0.25">
      <c r="B91" s="128" t="str">
        <f>B57&amp;" Overall"</f>
        <v>Year 2 (Previous Year) Overall</v>
      </c>
      <c r="C91" s="129"/>
      <c r="D91" s="130"/>
      <c r="E91" s="131"/>
      <c r="F91" s="131"/>
      <c r="H91" s="196" t="str">
        <f>IF(F63&gt;110,"Pass","Fail")</f>
        <v>Fail</v>
      </c>
      <c r="I91" s="196"/>
      <c r="J91" s="196"/>
      <c r="K91" s="196"/>
    </row>
    <row r="161" spans="2:12" ht="20.25" customHeight="1" x14ac:dyDescent="0.25">
      <c r="C161" s="110" t="s">
        <v>200</v>
      </c>
      <c r="D161" s="112" t="s">
        <v>64</v>
      </c>
      <c r="H161" s="127" t="s">
        <v>136</v>
      </c>
      <c r="I161" s="127" t="s">
        <v>159</v>
      </c>
    </row>
    <row r="162" spans="2:12" ht="20.25" customHeight="1" x14ac:dyDescent="0.25">
      <c r="B162" s="125" t="s">
        <v>201</v>
      </c>
      <c r="C162" s="110" t="s">
        <v>202</v>
      </c>
      <c r="D162" s="112" t="s">
        <v>203</v>
      </c>
    </row>
    <row r="163" spans="2:12" ht="20.25" customHeight="1" x14ac:dyDescent="0.25">
      <c r="C163" s="110" t="s">
        <v>204</v>
      </c>
      <c r="D163" s="112" t="s">
        <v>48</v>
      </c>
      <c r="H163" s="127">
        <v>200</v>
      </c>
      <c r="I163" s="127">
        <v>145</v>
      </c>
      <c r="J163" s="132">
        <f>+H163/I163</f>
        <v>1.3793103448275863</v>
      </c>
      <c r="K163" s="132"/>
      <c r="L163" s="133">
        <f>+H163/I163</f>
        <v>1.3793103448275863</v>
      </c>
    </row>
  </sheetData>
  <sheetProtection algorithmName="SHA-512" hashValue="yjgINB2A25sB50jgVpbRZtNnZ6xrGyZb92zwLmeLH/El1eUn+Jwio3zJoUILiKIq6qKFZMNGqDB0ZjhzVXP6ZQ==" saltValue="W+MsLmZYKdO8ryDIv2tGfg==" spinCount="100000" sheet="1" objects="1" scenarios="1"/>
  <mergeCells count="104">
    <mergeCell ref="B85:B88"/>
    <mergeCell ref="H85:H87"/>
    <mergeCell ref="I85:I87"/>
    <mergeCell ref="J85:K87"/>
    <mergeCell ref="M85:Q88"/>
    <mergeCell ref="B3:D3"/>
    <mergeCell ref="H37:H38"/>
    <mergeCell ref="H39:H40"/>
    <mergeCell ref="I39:I40"/>
    <mergeCell ref="I37:I38"/>
    <mergeCell ref="J37:K38"/>
    <mergeCell ref="J39:J40"/>
    <mergeCell ref="K39:K40"/>
    <mergeCell ref="B18:D18"/>
    <mergeCell ref="B35:D35"/>
    <mergeCell ref="B66:D66"/>
    <mergeCell ref="B83:D83"/>
    <mergeCell ref="B78:B81"/>
    <mergeCell ref="B42:B44"/>
    <mergeCell ref="C42:C43"/>
    <mergeCell ref="D42:D43"/>
    <mergeCell ref="M37:Q40"/>
    <mergeCell ref="M10:Q10"/>
    <mergeCell ref="B10:D10"/>
    <mergeCell ref="M20:Q23"/>
    <mergeCell ref="M30:Q33"/>
    <mergeCell ref="M25:Q28"/>
    <mergeCell ref="I22:I23"/>
    <mergeCell ref="J22:J23"/>
    <mergeCell ref="K22:K23"/>
    <mergeCell ref="B37:B40"/>
    <mergeCell ref="B20:B23"/>
    <mergeCell ref="B25:B28"/>
    <mergeCell ref="H53:K53"/>
    <mergeCell ref="M78:Q81"/>
    <mergeCell ref="H78:H79"/>
    <mergeCell ref="I78:I79"/>
    <mergeCell ref="J78:K79"/>
    <mergeCell ref="I70:I71"/>
    <mergeCell ref="M73:Q76"/>
    <mergeCell ref="M57:Q57"/>
    <mergeCell ref="H57:K57"/>
    <mergeCell ref="H70:H71"/>
    <mergeCell ref="K75:K76"/>
    <mergeCell ref="H80:H81"/>
    <mergeCell ref="I80:I81"/>
    <mergeCell ref="J80:J81"/>
    <mergeCell ref="H3:K3"/>
    <mergeCell ref="H25:H26"/>
    <mergeCell ref="I25:I26"/>
    <mergeCell ref="I20:I21"/>
    <mergeCell ref="H30:H31"/>
    <mergeCell ref="I30:I31"/>
    <mergeCell ref="H20:H21"/>
    <mergeCell ref="B7:D7"/>
    <mergeCell ref="B30:B33"/>
    <mergeCell ref="B57:D57"/>
    <mergeCell ref="B46:B48"/>
    <mergeCell ref="C46:C47"/>
    <mergeCell ref="D46:D47"/>
    <mergeCell ref="B73:B76"/>
    <mergeCell ref="B68:B71"/>
    <mergeCell ref="B5:C5"/>
    <mergeCell ref="J70:J71"/>
    <mergeCell ref="K70:K71"/>
    <mergeCell ref="H27:H28"/>
    <mergeCell ref="I27:I28"/>
    <mergeCell ref="J27:J28"/>
    <mergeCell ref="K27:K28"/>
    <mergeCell ref="H32:H33"/>
    <mergeCell ref="I32:I33"/>
    <mergeCell ref="J32:J33"/>
    <mergeCell ref="K32:K33"/>
    <mergeCell ref="H68:H69"/>
    <mergeCell ref="I68:I69"/>
    <mergeCell ref="J68:K69"/>
    <mergeCell ref="J73:K74"/>
    <mergeCell ref="H75:H76"/>
    <mergeCell ref="I75:I76"/>
    <mergeCell ref="J75:J76"/>
    <mergeCell ref="H91:K91"/>
    <mergeCell ref="B8:D8"/>
    <mergeCell ref="H8:K8"/>
    <mergeCell ref="O5:P5"/>
    <mergeCell ref="H7:K7"/>
    <mergeCell ref="H5:K5"/>
    <mergeCell ref="J20:K21"/>
    <mergeCell ref="J25:K26"/>
    <mergeCell ref="J30:K31"/>
    <mergeCell ref="J42:K43"/>
    <mergeCell ref="J46:K47"/>
    <mergeCell ref="J44:K44"/>
    <mergeCell ref="H10:K10"/>
    <mergeCell ref="M68:Q71"/>
    <mergeCell ref="H22:H23"/>
    <mergeCell ref="M46:Q48"/>
    <mergeCell ref="H42:H43"/>
    <mergeCell ref="I42:I43"/>
    <mergeCell ref="M42:Q44"/>
    <mergeCell ref="H73:H74"/>
    <mergeCell ref="H46:I47"/>
    <mergeCell ref="H48:I48"/>
    <mergeCell ref="I73:I74"/>
    <mergeCell ref="K80:K81"/>
  </mergeCells>
  <phoneticPr fontId="8" type="noConversion"/>
  <conditionalFormatting sqref="H7:H8 H10 K39 H53">
    <cfRule type="containsText" dxfId="47" priority="65" operator="containsText" text="Pass">
      <formula>NOT(ISERROR(SEARCH("Pass",H7)))</formula>
    </cfRule>
    <cfRule type="containsText" dxfId="46" priority="66" operator="containsText" text="Flag">
      <formula>NOT(ISERROR(SEARCH("Flag",H7)))</formula>
    </cfRule>
  </conditionalFormatting>
  <conditionalFormatting sqref="H10 H7:H8 K39 H53">
    <cfRule type="containsText" dxfId="45" priority="64" operator="containsText" text="Fail">
      <formula>NOT(ISERROR(SEARCH("Fail",H7)))</formula>
    </cfRule>
  </conditionalFormatting>
  <conditionalFormatting sqref="H10">
    <cfRule type="containsText" dxfId="44" priority="50" operator="containsText" text="Outstanding">
      <formula>NOT(ISERROR(SEARCH("Outstanding",H10)))</formula>
    </cfRule>
    <cfRule type="containsText" dxfId="43" priority="49" operator="containsText" text="Good">
      <formula>NOT(ISERROR(SEARCH("Good",H10)))</formula>
    </cfRule>
    <cfRule type="containsText" dxfId="42" priority="48" operator="containsText" text="Satisfactory">
      <formula>NOT(ISERROR(SEARCH("Satisfactory",H10)))</formula>
    </cfRule>
    <cfRule type="containsText" dxfId="41" priority="47" operator="containsText" text="Inadequate">
      <formula>NOT(ISERROR(SEARCH("Inadequate",H10)))</formula>
    </cfRule>
  </conditionalFormatting>
  <conditionalFormatting sqref="H48">
    <cfRule type="containsBlanks" dxfId="40" priority="67">
      <formula>LEN(TRIM(H48))=0</formula>
    </cfRule>
  </conditionalFormatting>
  <conditionalFormatting sqref="H57">
    <cfRule type="containsText" dxfId="39" priority="16" operator="containsText" text="Outstanding">
      <formula>NOT(ISERROR(SEARCH("Outstanding",H57)))</formula>
    </cfRule>
    <cfRule type="containsText" dxfId="38" priority="13" operator="containsText" text="Inadequate">
      <formula>NOT(ISERROR(SEARCH("Inadequate",H57)))</formula>
    </cfRule>
    <cfRule type="containsText" dxfId="37" priority="14" operator="containsText" text="Satisfactory">
      <formula>NOT(ISERROR(SEARCH("Satisfactory",H57)))</formula>
    </cfRule>
    <cfRule type="containsText" dxfId="36" priority="15" operator="containsText" text="Good">
      <formula>NOT(ISERROR(SEARCH("Good",H57)))</formula>
    </cfRule>
    <cfRule type="containsText" dxfId="35" priority="17" operator="containsText" text="Fail">
      <formula>NOT(ISERROR(SEARCH("Fail",H57)))</formula>
    </cfRule>
    <cfRule type="containsText" dxfId="34" priority="18" operator="containsText" text="Pass">
      <formula>NOT(ISERROR(SEARCH("Pass",H57)))</formula>
    </cfRule>
    <cfRule type="containsText" dxfId="33" priority="19" operator="containsText" text="Flag">
      <formula>NOT(ISERROR(SEARCH("Flag",H57)))</formula>
    </cfRule>
  </conditionalFormatting>
  <conditionalFormatting sqref="H91">
    <cfRule type="containsText" dxfId="32" priority="89" operator="containsText" text="Fail">
      <formula>NOT(ISERROR(SEARCH("Fail",H91)))</formula>
    </cfRule>
    <cfRule type="containsText" dxfId="31" priority="90" operator="containsText" text="Pass">
      <formula>NOT(ISERROR(SEARCH("Pass",H91)))</formula>
    </cfRule>
    <cfRule type="containsText" dxfId="30" priority="91" operator="containsText" text="Flag">
      <formula>NOT(ISERROR(SEARCH("Flag",H91)))</formula>
    </cfRule>
  </conditionalFormatting>
  <conditionalFormatting sqref="K22">
    <cfRule type="containsText" dxfId="29" priority="46" operator="containsText" text="Outstanding">
      <formula>NOT(ISERROR(SEARCH("Outstanding",K22)))</formula>
    </cfRule>
    <cfRule type="containsText" dxfId="28" priority="45" operator="containsText" text="Good">
      <formula>NOT(ISERROR(SEARCH("Good",K22)))</formula>
    </cfRule>
    <cfRule type="containsText" dxfId="27" priority="44" operator="containsText" text="Satisfactory">
      <formula>NOT(ISERROR(SEARCH("Satisfactory",K22)))</formula>
    </cfRule>
    <cfRule type="containsText" dxfId="26" priority="43" operator="containsText" text="Inadequate">
      <formula>NOT(ISERROR(SEARCH("Inadequate",K22)))</formula>
    </cfRule>
  </conditionalFormatting>
  <conditionalFormatting sqref="K27">
    <cfRule type="containsText" dxfId="25" priority="42" operator="containsText" text="Outstanding">
      <formula>NOT(ISERROR(SEARCH("Outstanding",K27)))</formula>
    </cfRule>
    <cfRule type="containsText" dxfId="24" priority="41" operator="containsText" text="Good">
      <formula>NOT(ISERROR(SEARCH("Good",K27)))</formula>
    </cfRule>
    <cfRule type="containsText" dxfId="23" priority="40" operator="containsText" text="Satisfactory">
      <formula>NOT(ISERROR(SEARCH("Satisfactory",K27)))</formula>
    </cfRule>
    <cfRule type="containsText" dxfId="22" priority="39" operator="containsText" text="Inadequate">
      <formula>NOT(ISERROR(SEARCH("Inadequate",K27)))</formula>
    </cfRule>
  </conditionalFormatting>
  <conditionalFormatting sqref="K32">
    <cfRule type="containsText" dxfId="21" priority="35" operator="containsText" text="Inadequate">
      <formula>NOT(ISERROR(SEARCH("Inadequate",K32)))</formula>
    </cfRule>
    <cfRule type="containsText" dxfId="20" priority="36" operator="containsText" text="Satisfactory">
      <formula>NOT(ISERROR(SEARCH("Satisfactory",K32)))</formula>
    </cfRule>
    <cfRule type="containsText" dxfId="19" priority="37" operator="containsText" text="Good">
      <formula>NOT(ISERROR(SEARCH("Good",K32)))</formula>
    </cfRule>
    <cfRule type="containsText" dxfId="18" priority="38" operator="containsText" text="Outstanding">
      <formula>NOT(ISERROR(SEARCH("Outstanding",K32)))</formula>
    </cfRule>
  </conditionalFormatting>
  <conditionalFormatting sqref="K48">
    <cfRule type="containsText" dxfId="17" priority="68" operator="containsText" text="Fail">
      <formula>NOT(ISERROR(SEARCH("Fail",K48)))</formula>
    </cfRule>
    <cfRule type="containsText" dxfId="16" priority="69" operator="containsText" text="Pass">
      <formula>NOT(ISERROR(SEARCH("Pass",K48)))</formula>
    </cfRule>
    <cfRule type="containsText" dxfId="15" priority="70" operator="containsText" text="Flag">
      <formula>NOT(ISERROR(SEARCH("Flag",K48)))</formula>
    </cfRule>
  </conditionalFormatting>
  <conditionalFormatting sqref="K70">
    <cfRule type="containsText" dxfId="14" priority="28" operator="containsText" text="Inadequate">
      <formula>NOT(ISERROR(SEARCH("Inadequate",K70)))</formula>
    </cfRule>
    <cfRule type="containsText" dxfId="13" priority="31" operator="containsText" text="Outstanding">
      <formula>NOT(ISERROR(SEARCH("Outstanding",K70)))</formula>
    </cfRule>
    <cfRule type="containsText" dxfId="12" priority="30" operator="containsText" text="Good">
      <formula>NOT(ISERROR(SEARCH("Good",K70)))</formula>
    </cfRule>
    <cfRule type="containsText" dxfId="11" priority="29" operator="containsText" text="Satisfactory">
      <formula>NOT(ISERROR(SEARCH("Satisfactory",K70)))</formula>
    </cfRule>
  </conditionalFormatting>
  <conditionalFormatting sqref="K75">
    <cfRule type="containsText" dxfId="10" priority="26" operator="containsText" text="Good">
      <formula>NOT(ISERROR(SEARCH("Good",K75)))</formula>
    </cfRule>
    <cfRule type="containsText" dxfId="9" priority="25" operator="containsText" text="Satisfactory">
      <formula>NOT(ISERROR(SEARCH("Satisfactory",K75)))</formula>
    </cfRule>
    <cfRule type="containsText" dxfId="8" priority="24" operator="containsText" text="Inadequate">
      <formula>NOT(ISERROR(SEARCH("Inadequate",K75)))</formula>
    </cfRule>
    <cfRule type="containsText" dxfId="7" priority="27" operator="containsText" text="Outstanding">
      <formula>NOT(ISERROR(SEARCH("Outstanding",K75)))</formula>
    </cfRule>
  </conditionalFormatting>
  <conditionalFormatting sqref="K80">
    <cfRule type="containsText" dxfId="6" priority="23" operator="containsText" text="Outstanding">
      <formula>NOT(ISERROR(SEARCH("Outstanding",K80)))</formula>
    </cfRule>
    <cfRule type="containsText" dxfId="5" priority="21" operator="containsText" text="Satisfactory">
      <formula>NOT(ISERROR(SEARCH("Satisfactory",K80)))</formula>
    </cfRule>
    <cfRule type="containsText" dxfId="4" priority="20" operator="containsText" text="Inadequate">
      <formula>NOT(ISERROR(SEARCH("Inadequate",K80)))</formula>
    </cfRule>
    <cfRule type="containsText" dxfId="3" priority="22" operator="containsText" text="Good">
      <formula>NOT(ISERROR(SEARCH("Good",K80)))</formula>
    </cfRule>
  </conditionalFormatting>
  <conditionalFormatting sqref="K88">
    <cfRule type="containsText" dxfId="2" priority="1" operator="containsText" text="Fail">
      <formula>NOT(ISERROR(SEARCH("Fail",K88)))</formula>
    </cfRule>
    <cfRule type="containsText" dxfId="1" priority="3" operator="containsText" text="Flag">
      <formula>NOT(ISERROR(SEARCH("Flag",K88)))</formula>
    </cfRule>
    <cfRule type="containsText" dxfId="0" priority="2" operator="containsText" text="Pass">
      <formula>NOT(ISERROR(SEARCH("Pass",K88)))</formula>
    </cfRule>
  </conditionalFormatting>
  <printOptions headings="1"/>
  <pageMargins left="0.19685039370078741" right="0.19685039370078741" top="0.15748031496062992" bottom="0.98425196850393704" header="0.15748031496062992" footer="0.51181102362204722"/>
  <pageSetup paperSize="9" scale="16" orientation="landscape" r:id="rId1"/>
  <headerFooter alignWithMargins="0">
    <oddFooter>&amp;LDN# 398517&amp;R&amp;P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e0d3b8-4910-469e-890d-b0d005cbc6b7" xsi:nil="true"/>
    <lcf76f155ced4ddcb4097134ff3c332f xmlns="46f3d915-a4c7-4a54-b6a3-c87c676a1f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DE9697C5064534BA31C8434358D7B3F" ma:contentTypeVersion="18" ma:contentTypeDescription="Create a new document." ma:contentTypeScope="" ma:versionID="09d41fa30e10e06fd92a8eb6ce76df38">
  <xsd:schema xmlns:xsd="http://www.w3.org/2001/XMLSchema" xmlns:xs="http://www.w3.org/2001/XMLSchema" xmlns:p="http://schemas.microsoft.com/office/2006/metadata/properties" xmlns:ns2="46f3d915-a4c7-4a54-b6a3-c87c676a1f86" xmlns:ns3="4ae0d3b8-4910-469e-890d-b0d005cbc6b7" targetNamespace="http://schemas.microsoft.com/office/2006/metadata/properties" ma:root="true" ma:fieldsID="8a4c8de5520c5a986370b229116e98b8" ns2:_="" ns3:_="">
    <xsd:import namespace="46f3d915-a4c7-4a54-b6a3-c87c676a1f86"/>
    <xsd:import namespace="4ae0d3b8-4910-469e-890d-b0d005cbc6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3d915-a4c7-4a54-b6a3-c87c676a1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e0d3b8-4910-469e-890d-b0d005cbc6b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652c407-2d82-470e-8102-adf310935852}" ma:internalName="TaxCatchAll" ma:showField="CatchAllData" ma:web="4ae0d3b8-4910-469e-890d-b0d005cbc6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87DBCE-CCD3-4AA3-93E2-25FF0B1F649A}">
  <ds:schemaRefs>
    <ds:schemaRef ds:uri="http://schemas.microsoft.com/office/2006/metadata/properties"/>
    <ds:schemaRef ds:uri="http://schemas.microsoft.com/office/infopath/2007/PartnerControls"/>
    <ds:schemaRef ds:uri="4ae0d3b8-4910-469e-890d-b0d005cbc6b7"/>
    <ds:schemaRef ds:uri="46f3d915-a4c7-4a54-b6a3-c87c676a1f86"/>
  </ds:schemaRefs>
</ds:datastoreItem>
</file>

<file path=customXml/itemProps2.xml><?xml version="1.0" encoding="utf-8"?>
<ds:datastoreItem xmlns:ds="http://schemas.openxmlformats.org/officeDocument/2006/customXml" ds:itemID="{C256BF08-F1F5-4B31-BA98-B400E362EC11}">
  <ds:schemaRefs>
    <ds:schemaRef ds:uri="http://schemas.microsoft.com/sharepoint/v3/contenttype/forms"/>
  </ds:schemaRefs>
</ds:datastoreItem>
</file>

<file path=customXml/itemProps3.xml><?xml version="1.0" encoding="utf-8"?>
<ds:datastoreItem xmlns:ds="http://schemas.openxmlformats.org/officeDocument/2006/customXml" ds:itemID="{37E6760F-21AB-42BD-A1C2-5DFB2D20AB08}">
  <ds:schemaRefs>
    <ds:schemaRef ds:uri="http://schemas.microsoft.com/office/2006/metadata/longProperties"/>
  </ds:schemaRefs>
</ds:datastoreItem>
</file>

<file path=customXml/itemProps4.xml><?xml version="1.0" encoding="utf-8"?>
<ds:datastoreItem xmlns:ds="http://schemas.openxmlformats.org/officeDocument/2006/customXml" ds:itemID="{8E96B3B6-8AE7-47B0-8878-38CDF329F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3d915-a4c7-4a54-b6a3-c87c676a1f86"/>
    <ds:schemaRef ds:uri="4ae0d3b8-4910-469e-890d-b0d005cbc6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Authority RAG Thresholds</vt:lpstr>
      <vt:lpstr>Metric Definitions</vt:lpstr>
      <vt:lpstr>Instructions</vt:lpstr>
      <vt:lpstr>Inputs</vt:lpstr>
      <vt:lpstr>Results</vt:lpstr>
    </vt:vector>
  </TitlesOfParts>
  <Manager/>
  <Company>Centro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Evaluation of Suppliers Template.xls</dc:title>
  <dc:subject/>
  <dc:creator>cpearson</dc:creator>
  <cp:keywords/>
  <dc:description/>
  <cp:lastModifiedBy>Angela Baskerville</cp:lastModifiedBy>
  <cp:revision/>
  <dcterms:created xsi:type="dcterms:W3CDTF">2009-09-25T15:09:14Z</dcterms:created>
  <dcterms:modified xsi:type="dcterms:W3CDTF">2025-09-19T10:53:48Z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 Be Deleted">
    <vt:lpwstr>No</vt:lpwstr>
  </property>
  <property fmtid="{D5CDD505-2E9C-101B-9397-08002B2CF9AE}" pid="3" name="ContentType">
    <vt:lpwstr>Spreadsheet</vt:lpwstr>
  </property>
  <property fmtid="{D5CDD505-2E9C-101B-9397-08002B2CF9AE}" pid="4" name="ContentTypeId">
    <vt:lpwstr>0x0101005DE9697C5064534BA31C8434358D7B3F</vt:lpwstr>
  </property>
  <property fmtid="{D5CDD505-2E9C-101B-9397-08002B2CF9AE}" pid="5" name="display_urn:schemas-microsoft-com:office:office#Doc_x0020_Owner">
    <vt:lpwstr>Linda Davies</vt:lpwstr>
  </property>
  <property fmtid="{D5CDD505-2E9C-101B-9397-08002B2CF9AE}" pid="6" name="Doc Owner">
    <vt:lpwstr>153</vt:lpwstr>
  </property>
  <property fmtid="{D5CDD505-2E9C-101B-9397-08002B2CF9AE}" pid="7" name="Document Number">
    <vt:lpwstr>398517.000000000</vt:lpwstr>
  </property>
  <property fmtid="{D5CDD505-2E9C-101B-9397-08002B2CF9AE}" pid="8" name="Permission Level">
    <vt:lpwstr>Read</vt:lpwstr>
  </property>
  <property fmtid="{D5CDD505-2E9C-101B-9397-08002B2CF9AE}" pid="9" name="Document Readers">
    <vt:lpwstr/>
  </property>
  <property fmtid="{D5CDD505-2E9C-101B-9397-08002B2CF9AE}" pid="10" name="DLCPolicyLabelLock">
    <vt:lpwstr/>
  </property>
  <property fmtid="{D5CDD505-2E9C-101B-9397-08002B2CF9AE}" pid="11" name="Permissioned Users">
    <vt:lpwstr/>
  </property>
  <property fmtid="{D5CDD505-2E9C-101B-9397-08002B2CF9AE}" pid="12" name="DLCPolicyLabelClientValue">
    <vt:lpwstr>Document Number: 398517.0</vt:lpwstr>
  </property>
  <property fmtid="{D5CDD505-2E9C-101B-9397-08002B2CF9AE}" pid="13" name="DLCPolicyLabelValue">
    <vt:lpwstr>Document Number: 398517.0</vt:lpwstr>
  </property>
  <property fmtid="{D5CDD505-2E9C-101B-9397-08002B2CF9AE}" pid="14" name="Subject">
    <vt:lpwstr/>
  </property>
  <property fmtid="{D5CDD505-2E9C-101B-9397-08002B2CF9AE}" pid="15" name="Keywords">
    <vt:lpwstr/>
  </property>
  <property fmtid="{D5CDD505-2E9C-101B-9397-08002B2CF9AE}" pid="16" name="_Author">
    <vt:lpwstr>cpearson</vt:lpwstr>
  </property>
  <property fmtid="{D5CDD505-2E9C-101B-9397-08002B2CF9AE}" pid="17" name="_Category">
    <vt:lpwstr/>
  </property>
  <property fmtid="{D5CDD505-2E9C-101B-9397-08002B2CF9AE}" pid="18" name="Categories">
    <vt:lpwstr/>
  </property>
  <property fmtid="{D5CDD505-2E9C-101B-9397-08002B2CF9AE}" pid="19" name="Approval Level">
    <vt:lpwstr/>
  </property>
  <property fmtid="{D5CDD505-2E9C-101B-9397-08002B2CF9AE}" pid="20" name="_Comments">
    <vt:lpwstr/>
  </property>
  <property fmtid="{D5CDD505-2E9C-101B-9397-08002B2CF9AE}" pid="21" name="Assigned To">
    <vt:lpwstr/>
  </property>
  <property fmtid="{D5CDD505-2E9C-101B-9397-08002B2CF9AE}" pid="22" name="xd_Signature">
    <vt:lpwstr/>
  </property>
  <property fmtid="{D5CDD505-2E9C-101B-9397-08002B2CF9AE}" pid="23" name="display_urn:schemas-microsoft-com:office:office#Editor">
    <vt:lpwstr>Simon Woodward</vt:lpwstr>
  </property>
  <property fmtid="{D5CDD505-2E9C-101B-9397-08002B2CF9AE}" pid="24" name="TemplateUrl">
    <vt:lpwstr/>
  </property>
  <property fmtid="{D5CDD505-2E9C-101B-9397-08002B2CF9AE}" pid="25" name="xd_ProgID">
    <vt:lpwstr/>
  </property>
  <property fmtid="{D5CDD505-2E9C-101B-9397-08002B2CF9AE}" pid="26" name="display_urn:schemas-microsoft-com:office:office#Author">
    <vt:lpwstr>Simon Woodward</vt:lpwstr>
  </property>
  <property fmtid="{D5CDD505-2E9C-101B-9397-08002B2CF9AE}" pid="27" name="_dlc_Exempt">
    <vt:lpwstr/>
  </property>
  <property fmtid="{D5CDD505-2E9C-101B-9397-08002B2CF9AE}" pid="28" name="Comments">
    <vt:lpwstr/>
  </property>
  <property fmtid="{D5CDD505-2E9C-101B-9397-08002B2CF9AE}" pid="29" name="_dlc_DocId">
    <vt:lpwstr>FN20-1797567310-95179</vt:lpwstr>
  </property>
  <property fmtid="{D5CDD505-2E9C-101B-9397-08002B2CF9AE}" pid="30" name="_dlc_DocIdItemGuid">
    <vt:lpwstr>bb1797d3-94bc-4c4d-8f0d-68c7301489de</vt:lpwstr>
  </property>
  <property fmtid="{D5CDD505-2E9C-101B-9397-08002B2CF9AE}" pid="31" name="_dlc_DocIdUrl">
    <vt:lpwstr>http://sp-fn20/_layouts/15/DocIdRedir.aspx?ID=FN20-1797567310-95179, FN20-1797567310-95179</vt:lpwstr>
  </property>
  <property fmtid="{D5CDD505-2E9C-101B-9397-08002B2CF9AE}" pid="32" name="MediaServiceImageTags">
    <vt:lpwstr/>
  </property>
</Properties>
</file>